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xcel\Исполнение бюджета\Исполнение 2018 года\1 полугодие 2018 года\"/>
    </mc:Choice>
  </mc:AlternateContent>
  <bookViews>
    <workbookView xWindow="0" yWindow="0" windowWidth="19170" windowHeight="1092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Доходы!$3:$3</definedName>
    <definedName name="_xlnm.Print_Titles" localSheetId="2">Источники!$1:$3</definedName>
    <definedName name="_xlnm.Print_Titles" localSheetId="1">Расходы!$1:$3</definedName>
  </definedNames>
  <calcPr calcId="152511"/>
</workbook>
</file>

<file path=xl/calcChain.xml><?xml version="1.0" encoding="utf-8"?>
<calcChain xmlns="http://schemas.openxmlformats.org/spreadsheetml/2006/main">
  <c r="F4" i="4" l="1"/>
  <c r="F11" i="4"/>
  <c r="H11" i="4"/>
  <c r="H4" i="4" s="1"/>
  <c r="H6" i="3"/>
  <c r="H15" i="3"/>
  <c r="H17" i="3"/>
  <c r="H20" i="3"/>
  <c r="H25" i="3"/>
  <c r="H28" i="3"/>
  <c r="H34" i="3"/>
  <c r="H37" i="3"/>
  <c r="H42" i="3"/>
  <c r="H44" i="3"/>
  <c r="H46" i="3"/>
  <c r="F44" i="3"/>
  <c r="F42" i="3"/>
  <c r="E37" i="3"/>
  <c r="F37" i="3"/>
  <c r="E34" i="3"/>
  <c r="F34" i="3"/>
  <c r="D34" i="3"/>
  <c r="E28" i="3"/>
  <c r="F28" i="3"/>
  <c r="E25" i="3"/>
  <c r="F25" i="3"/>
  <c r="E20" i="3"/>
  <c r="E17" i="3"/>
  <c r="E6" i="3"/>
  <c r="E4" i="3" s="1"/>
  <c r="F6" i="3"/>
  <c r="F15" i="3"/>
  <c r="H25" i="2"/>
  <c r="H24" i="2" s="1"/>
  <c r="H14" i="2"/>
  <c r="H10" i="2"/>
  <c r="H7" i="2"/>
  <c r="H6" i="2" s="1"/>
  <c r="E14" i="2"/>
  <c r="F14" i="2"/>
  <c r="E10" i="2"/>
  <c r="F10" i="2"/>
  <c r="F6" i="2" s="1"/>
  <c r="E7" i="2"/>
  <c r="F7" i="2"/>
  <c r="D7" i="2"/>
  <c r="E25" i="2"/>
  <c r="E24" i="2" s="1"/>
  <c r="F25" i="2"/>
  <c r="H4" i="3" l="1"/>
  <c r="H4" i="2"/>
  <c r="E6" i="2"/>
  <c r="E4" i="2" s="1"/>
  <c r="I6" i="4" l="1"/>
  <c r="I8" i="4"/>
  <c r="I11" i="4"/>
  <c r="I12" i="4"/>
  <c r="I4" i="4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5" i="2"/>
  <c r="I26" i="2"/>
  <c r="I27" i="2"/>
  <c r="I28" i="2"/>
  <c r="I29" i="2"/>
  <c r="I30" i="2"/>
  <c r="I6" i="3"/>
  <c r="I7" i="3"/>
  <c r="I8" i="3"/>
  <c r="I9" i="3"/>
  <c r="I10" i="3"/>
  <c r="I11" i="3"/>
  <c r="I12" i="3"/>
  <c r="I13" i="3"/>
  <c r="I14" i="3"/>
  <c r="I15" i="3"/>
  <c r="I16" i="3"/>
  <c r="I18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G12" i="4" l="1"/>
  <c r="D6" i="4"/>
  <c r="G6" i="4" s="1"/>
  <c r="D8" i="4"/>
  <c r="G8" i="4" s="1"/>
  <c r="D11" i="4"/>
  <c r="G11" i="4" s="1"/>
  <c r="D12" i="4"/>
  <c r="D4" i="4"/>
  <c r="G4" i="4" s="1"/>
  <c r="G30" i="2"/>
  <c r="G7" i="2"/>
  <c r="G8" i="2"/>
  <c r="G12" i="2"/>
  <c r="G27" i="2"/>
  <c r="G29" i="2"/>
  <c r="G7" i="3"/>
  <c r="G8" i="3"/>
  <c r="G9" i="3"/>
  <c r="G11" i="3"/>
  <c r="G13" i="3"/>
  <c r="G14" i="3"/>
  <c r="G16" i="3"/>
  <c r="G18" i="3"/>
  <c r="G23" i="3"/>
  <c r="G24" i="3"/>
  <c r="G25" i="3"/>
  <c r="G27" i="3"/>
  <c r="G29" i="3"/>
  <c r="G30" i="3"/>
  <c r="G31" i="3"/>
  <c r="G33" i="3"/>
  <c r="G34" i="3"/>
  <c r="G35" i="3"/>
  <c r="G36" i="3"/>
  <c r="G38" i="3"/>
  <c r="G40" i="3"/>
  <c r="G41" i="3"/>
  <c r="G48" i="3"/>
  <c r="F19" i="3"/>
  <c r="G19" i="3" s="1"/>
  <c r="F21" i="3"/>
  <c r="D10" i="3"/>
  <c r="D12" i="3"/>
  <c r="G12" i="3" s="1"/>
  <c r="D13" i="3"/>
  <c r="D16" i="3"/>
  <c r="D15" i="3" s="1"/>
  <c r="G15" i="3" s="1"/>
  <c r="D19" i="3"/>
  <c r="D17" i="3" s="1"/>
  <c r="D21" i="3"/>
  <c r="D20" i="3" s="1"/>
  <c r="D22" i="3"/>
  <c r="G22" i="3" s="1"/>
  <c r="D26" i="3"/>
  <c r="D25" i="3" s="1"/>
  <c r="D32" i="3"/>
  <c r="D28" i="3" s="1"/>
  <c r="G28" i="3" s="1"/>
  <c r="D39" i="3"/>
  <c r="D37" i="3" s="1"/>
  <c r="G37" i="3" s="1"/>
  <c r="D40" i="3"/>
  <c r="D41" i="3"/>
  <c r="D43" i="3"/>
  <c r="D42" i="3" s="1"/>
  <c r="G42" i="3" s="1"/>
  <c r="D45" i="3"/>
  <c r="D44" i="3" s="1"/>
  <c r="G44" i="3" s="1"/>
  <c r="D46" i="3"/>
  <c r="G46" i="3" s="1"/>
  <c r="D47" i="3"/>
  <c r="G47" i="3" s="1"/>
  <c r="G45" i="3" l="1"/>
  <c r="G21" i="3"/>
  <c r="G32" i="3"/>
  <c r="F20" i="3"/>
  <c r="I21" i="3"/>
  <c r="G43" i="3"/>
  <c r="G39" i="3"/>
  <c r="D6" i="3"/>
  <c r="F17" i="3"/>
  <c r="I19" i="3"/>
  <c r="G26" i="3"/>
  <c r="G10" i="3"/>
  <c r="F31" i="2"/>
  <c r="D9" i="2"/>
  <c r="G9" i="2" s="1"/>
  <c r="D11" i="2"/>
  <c r="D13" i="2"/>
  <c r="G13" i="2" s="1"/>
  <c r="D15" i="2"/>
  <c r="D16" i="2"/>
  <c r="G16" i="2" s="1"/>
  <c r="D17" i="2"/>
  <c r="G17" i="2" s="1"/>
  <c r="D18" i="2"/>
  <c r="G18" i="2" s="1"/>
  <c r="D19" i="2"/>
  <c r="G19" i="2" s="1"/>
  <c r="D20" i="2"/>
  <c r="G20" i="2" s="1"/>
  <c r="D21" i="2"/>
  <c r="G21" i="2" s="1"/>
  <c r="D22" i="2"/>
  <c r="G22" i="2" s="1"/>
  <c r="D26" i="2"/>
  <c r="D28" i="2"/>
  <c r="G28" i="2" s="1"/>
  <c r="D31" i="2"/>
  <c r="D4" i="3" l="1"/>
  <c r="G6" i="3"/>
  <c r="I20" i="3"/>
  <c r="G20" i="3"/>
  <c r="F4" i="3"/>
  <c r="I17" i="3"/>
  <c r="G17" i="3"/>
  <c r="D10" i="2"/>
  <c r="G11" i="2"/>
  <c r="D25" i="2"/>
  <c r="G26" i="2"/>
  <c r="D14" i="2"/>
  <c r="G14" i="2" s="1"/>
  <c r="G15" i="2"/>
  <c r="F24" i="2"/>
  <c r="I31" i="2"/>
  <c r="G31" i="2"/>
  <c r="I4" i="3" l="1"/>
  <c r="G4" i="3"/>
  <c r="F4" i="2"/>
  <c r="I24" i="2"/>
  <c r="D24" i="2"/>
  <c r="G24" i="2" s="1"/>
  <c r="G25" i="2"/>
  <c r="D6" i="2"/>
  <c r="G10" i="2"/>
  <c r="I4" i="2" l="1"/>
  <c r="D4" i="2"/>
  <c r="G4" i="2" s="1"/>
  <c r="G6" i="2"/>
</calcChain>
</file>

<file path=xl/sharedStrings.xml><?xml version="1.0" encoding="utf-8"?>
<sst xmlns="http://schemas.openxmlformats.org/spreadsheetml/2006/main" count="205" uniqueCount="167">
  <si>
    <t>Наименование 
показателя</t>
  </si>
  <si>
    <t>Утвержденные бюджетные назначения</t>
  </si>
  <si>
    <t>Исполнено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</si>
  <si>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</si>
  <si>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</si>
  <si>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</si>
  <si>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</si>
  <si>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</si>
  <si>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</si>
  <si>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</si>
  <si>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ТОВАРЫ (РАБОТЫ, УСЛУГИ), РЕАЛИЗУЕМЫЕ НА ТЕРРИТОРИИ РОССИЙСКОЙ ФЕДЕРАЦИИ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</si>
  <si>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</si>
  <si>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</si>
  <si>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</si>
  <si>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</si>
  <si>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НАЛОГИ НА ИМУЩЕСТВО</t>
  </si>
  <si>
    <t xml:space="preserve">  Налог на имущество физических лиц</t>
  </si>
  <si>
    <t xml:space="preserve">  Земельный налог</t>
  </si>
  <si>
    <t xml:space="preserve">  ГОСУДАРСТВЕННАЯ ПОШЛИНА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</si>
  <si>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</si>
  <si>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ПЛАТЕЖИ ПРИ ПОЛЬЗОВАНИИ ПРИРОДНЫМИ РЕСУРСАМИ</t>
  </si>
  <si>
    <t xml:space="preserve">  ДОХОДЫ ОТ ОКАЗАНИЯ ПЛАТНЫХ УСЛУГ (РАБОТ) И КОМПЕНСАЦИИ ЗАТРАТ ГОСУДАРСТВА</t>
  </si>
  <si>
    <t xml:space="preserve">  ДОХОДЫ ОТ ПРОДАЖИ МАТЕРИАЛЬНЫХ И НЕМАТЕРИАЛЬНЫХ АКТИВОВ</t>
  </si>
  <si>
    <t xml:space="preserve">  ШТРАФЫ, САНКЦИИ, ВОЗМЕЩЕНИЕ УЩЕРБА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</si>
  <si>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</si>
  <si>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</si>
  <si>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</si>
  <si>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</si>
  <si>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</si>
  <si>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</si>
  <si>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БЕЗВОЗМЕЗДНЫЕ ПОСТУПЛЕНИЯ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</si>
  <si>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</si>
  <si>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Расходы бюджета - ИТОГО</t>
  </si>
  <si>
    <t xml:space="preserve">  ОБЩЕГОСУДАРСТВЕННЫЕ ВОПРОСЫ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</si>
  <si>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</si>
  <si>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</si>
  <si>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</si>
  <si>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Судебная система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</si>
  <si>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</si>
  <si>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Обеспечение проведения выборов и референдумов</t>
  </si>
  <si>
    <t xml:space="preserve">  Резервные фонды</t>
  </si>
  <si>
    <t xml:space="preserve">  Другие общегосударственные вопросы</t>
  </si>
  <si>
    <t xml:space="preserve">  НАЦИОНАЛЬНАЯ ОБОРОНА</t>
  </si>
  <si>
    <t xml:space="preserve">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</si>
  <si>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</si>
  <si>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</si>
  <si>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Другие вопросы в области национальной безопасности и правоохранительной деятельности</t>
  </si>
  <si>
    <t xml:space="preserve">  НАЦИОНАЛЬНАЯ ЭКОНОМИКА</t>
  </si>
  <si>
    <t xml:space="preserve">  Топливно-энергетический комплекс</t>
  </si>
  <si>
    <t xml:space="preserve">  Сельское хозяйство и рыболовство</t>
  </si>
  <si>
    <t xml:space="preserve">  Дорожное хозяйство (дорожные фонды)</t>
  </si>
  <si>
    <t xml:space="preserve">  Другие вопросы в области национальной экономики</t>
  </si>
  <si>
    <t xml:space="preserve">  ЖИЛИЩНО-КОММУНАЛЬНОЕ ХОЗЯЙСТВО</t>
  </si>
  <si>
    <t xml:space="preserve">  Жилищное хозяйство</t>
  </si>
  <si>
    <t xml:space="preserve">  Благоустройство</t>
  </si>
  <si>
    <t xml:space="preserve">  ОБРАЗОВАНИЕ</t>
  </si>
  <si>
    <t xml:space="preserve">  Дошкольное образование</t>
  </si>
  <si>
    <t xml:space="preserve">  Общее образование</t>
  </si>
  <si>
    <t xml:space="preserve">  Начальное профессиональное образование</t>
  </si>
  <si>
    <t xml:space="preserve">  Молодежная политика и оздоровление детей</t>
  </si>
  <si>
    <t xml:space="preserve">  Другие вопросы в области образования</t>
  </si>
  <si>
    <t xml:space="preserve">  КУЛЬТУРА, КИНЕМАТОГРАФИЯ</t>
  </si>
  <si>
    <t xml:space="preserve">  Культура</t>
  </si>
  <si>
    <t xml:space="preserve">  Другие вопросы в области культуры, кинематографии</t>
  </si>
  <si>
    <t xml:space="preserve">  СОЦИАЛЬНАЯ ПОЛИТИКА</t>
  </si>
  <si>
    <t xml:space="preserve">  Пенсионное обеспечение</t>
  </si>
  <si>
    <t xml:space="preserve">  Социальное обеспечение населения</t>
  </si>
  <si>
    <t xml:space="preserve">  Охрана семьи и детства</t>
  </si>
  <si>
    <t xml:space="preserve">  Другие вопросы в области социальной политики</t>
  </si>
  <si>
    <t xml:space="preserve">  ФИЗИЧЕСКАЯ КУЛЬТУРА И СПОРТ</t>
  </si>
  <si>
    <t xml:space="preserve">  Другие вопросы в области физической культуры и спорта</t>
  </si>
  <si>
    <t xml:space="preserve">  СРЕДСТВА МАССОВОЙ ИНФОРМАЦИИ</t>
  </si>
  <si>
    <t xml:space="preserve">  Периодическая печать и издательства</t>
  </si>
  <si>
    <t xml:space="preserve">  ОБСЛУЖИВАНИЕ ГОСУДАРСТВЕННОГО И МУНИЦИПАЛЬНОГО ДОЛГА</t>
  </si>
  <si>
    <t xml:space="preserve">  Обслуживание государственного внутреннего и муниципального долга</t>
  </si>
  <si>
    <t>Результат исполнения бюджета (дефицит / профицит)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</si>
  <si>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</si>
  <si>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</si>
  <si>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</si>
  <si>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</si>
  <si>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</si>
  <si>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</si>
  <si>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</si>
  <si>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</si>
  <si>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1000000000 0000 000</t>
  </si>
  <si>
    <t xml:space="preserve"> 1010000000 0000 000</t>
  </si>
  <si>
    <t xml:space="preserve"> 1010200001 0000 110</t>
  </si>
  <si>
    <t xml:space="preserve">  1030000000 0000 000</t>
  </si>
  <si>
    <t xml:space="preserve"> 1050000000 0000 000</t>
  </si>
  <si>
    <t xml:space="preserve"> 1050200002 0000 110</t>
  </si>
  <si>
    <t xml:space="preserve"> 1050300001 0000 110</t>
  </si>
  <si>
    <t xml:space="preserve">  1050400002 0000 110</t>
  </si>
  <si>
    <t xml:space="preserve"> 1060000000 0000 000</t>
  </si>
  <si>
    <t xml:space="preserve"> 1060100000 0000 110</t>
  </si>
  <si>
    <t xml:space="preserve"> 1060600000 0000 110</t>
  </si>
  <si>
    <t xml:space="preserve"> 1080000000 0000 000</t>
  </si>
  <si>
    <t xml:space="preserve">  1110000000 0000 000</t>
  </si>
  <si>
    <t xml:space="preserve">  1120000000 0000 000</t>
  </si>
  <si>
    <t xml:space="preserve">  1130000000 0000 000</t>
  </si>
  <si>
    <t>1140000000 0000 000</t>
  </si>
  <si>
    <t xml:space="preserve"> 1160000000 0000 000</t>
  </si>
  <si>
    <t xml:space="preserve"> 2000000000 0000 000</t>
  </si>
  <si>
    <t xml:space="preserve">  2020000000 0000 000</t>
  </si>
  <si>
    <t xml:space="preserve">  2021000000 0000 151</t>
  </si>
  <si>
    <t xml:space="preserve">  2022000000 0000 151</t>
  </si>
  <si>
    <t xml:space="preserve">  2023000000 0000 151</t>
  </si>
  <si>
    <t xml:space="preserve"> 2024000000 0000 151</t>
  </si>
  <si>
    <t xml:space="preserve">  2070000000 0000 000</t>
  </si>
  <si>
    <t xml:space="preserve">  2190000000 0000 000</t>
  </si>
  <si>
    <t>Код дохода по БК</t>
  </si>
  <si>
    <t>план 2018 г.</t>
  </si>
  <si>
    <t>Исполнение на 01.04.2018 г.</t>
  </si>
  <si>
    <t>% исполнения</t>
  </si>
  <si>
    <t>Темп роста 2018 г. к 2017 г.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</si>
  <si>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</si>
  <si>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</si>
  <si>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</si>
  <si>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</si>
  <si>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</si>
  <si>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</si>
  <si>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</si>
  <si>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</si>
  <si>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</si>
  <si>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0200</t>
  </si>
  <si>
    <t>0203</t>
  </si>
  <si>
    <t>0300</t>
  </si>
  <si>
    <t>0309</t>
  </si>
  <si>
    <t>0314</t>
  </si>
  <si>
    <t>0400</t>
  </si>
  <si>
    <t>0402</t>
  </si>
  <si>
    <t>0405</t>
  </si>
  <si>
    <t>0409</t>
  </si>
  <si>
    <t>0412</t>
  </si>
  <si>
    <t>0500</t>
  </si>
  <si>
    <t>0501</t>
  </si>
  <si>
    <t>0503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</si>
  <si>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</si>
  <si>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</si>
  <si>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</si>
  <si>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</si>
  <si>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</si>
  <si>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</si>
  <si>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</si>
  <si>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</si>
  <si>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</si>
  <si>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</si>
  <si>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</si>
  <si>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</si>
  <si>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</si>
  <si>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</si>
  <si>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</si>
  <si>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</si>
  <si>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</si>
  <si>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</si>
  <si>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</si>
  <si>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</si>
  <si>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Код расхода по БК</t>
  </si>
  <si>
    <t>Код источника по БК</t>
  </si>
  <si>
    <t xml:space="preserve"> 0103000000 0000 000</t>
  </si>
  <si>
    <t xml:space="preserve"> 0105000000 0000 000</t>
  </si>
  <si>
    <t>(тыс. рублей)</t>
  </si>
  <si>
    <t xml:space="preserve">  ПРОЧИЕ НЕНАЛОГОВЫЕ ДОХОДЫ</t>
  </si>
  <si>
    <t>1. Доходы консолидированного бюджета Воскресенского МР на 01.07.2018 г.</t>
  </si>
  <si>
    <t>Исполнение на 01.07.2018 г.</t>
  </si>
  <si>
    <t>исполнение на 01.07.2017 г.</t>
  </si>
  <si>
    <t>2. Расходы консолидированного бюджета Воскресенского МР на 01.07.2018 г.</t>
  </si>
  <si>
    <t>3. Источники финансирования дефицита консолидированного бюджета Воскресенского МР на 01.07.2018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</si>
</sst>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106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6" fillId="0" borderId="1" xfId="19" applyNumberFormat="1" applyProtection="1"/>
    <xf numFmtId="0" fontId="6" fillId="0" borderId="15" xfId="55" applyNumberFormat="1" applyProtection="1"/>
    <xf numFmtId="0" fontId="6" fillId="2" borderId="15" xfId="56" applyNumberFormat="1" applyProtection="1"/>
    <xf numFmtId="0" fontId="6" fillId="2" borderId="1" xfId="58" applyNumberFormat="1" applyProtection="1"/>
    <xf numFmtId="0" fontId="4" fillId="0" borderId="15" xfId="86" applyNumberFormat="1" applyProtection="1"/>
    <xf numFmtId="0" fontId="4" fillId="0" borderId="13" xfId="87" applyNumberFormat="1" applyProtection="1"/>
    <xf numFmtId="165" fontId="13" fillId="0" borderId="51" xfId="0" applyNumberFormat="1" applyFont="1" applyBorder="1" applyProtection="1">
      <protection locked="0"/>
    </xf>
    <xf numFmtId="49" fontId="14" fillId="0" borderId="16" xfId="36" applyNumberFormat="1" applyFont="1" applyProtection="1">
      <alignment horizontal="center" vertical="center" wrapText="1"/>
    </xf>
    <xf numFmtId="49" fontId="14" fillId="0" borderId="16" xfId="37" applyNumberFormat="1" applyFont="1" applyProtection="1">
      <alignment horizontal="center" vertical="center" wrapText="1"/>
    </xf>
    <xf numFmtId="49" fontId="14" fillId="0" borderId="52" xfId="37" applyNumberFormat="1" applyFont="1" applyBorder="1" applyProtection="1">
      <alignment horizontal="center" vertical="center" wrapText="1"/>
    </xf>
    <xf numFmtId="4" fontId="16" fillId="0" borderId="16" xfId="43" applyNumberFormat="1" applyFont="1" applyProtection="1">
      <alignment horizontal="right"/>
    </xf>
    <xf numFmtId="165" fontId="16" fillId="0" borderId="16" xfId="43" applyNumberFormat="1" applyFont="1" applyProtection="1">
      <alignment horizontal="right"/>
    </xf>
    <xf numFmtId="4" fontId="16" fillId="0" borderId="52" xfId="43" applyNumberFormat="1" applyFont="1" applyBorder="1" applyProtection="1">
      <alignment horizontal="right"/>
    </xf>
    <xf numFmtId="0" fontId="16" fillId="0" borderId="22" xfId="46" applyNumberFormat="1" applyFont="1" applyProtection="1">
      <alignment horizontal="left" wrapText="1" indent="1"/>
    </xf>
    <xf numFmtId="49" fontId="16" fillId="0" borderId="24" xfId="48" applyNumberFormat="1" applyFont="1" applyProtection="1">
      <alignment horizontal="center"/>
    </xf>
    <xf numFmtId="49" fontId="16" fillId="0" borderId="53" xfId="48" applyNumberFormat="1" applyFont="1" applyBorder="1" applyProtection="1">
      <alignment horizontal="center"/>
    </xf>
    <xf numFmtId="0" fontId="16" fillId="0" borderId="20" xfId="51" applyNumberFormat="1" applyFont="1" applyProtection="1">
      <alignment horizontal="left" wrapText="1" indent="2"/>
    </xf>
    <xf numFmtId="49" fontId="16" fillId="0" borderId="16" xfId="53" applyNumberFormat="1" applyFont="1" applyProtection="1">
      <alignment horizontal="center"/>
    </xf>
    <xf numFmtId="49" fontId="15" fillId="0" borderId="51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Protection="1">
      <protection locked="0"/>
    </xf>
    <xf numFmtId="0" fontId="17" fillId="0" borderId="1" xfId="1" applyNumberFormat="1" applyFont="1" applyProtection="1"/>
    <xf numFmtId="49" fontId="16" fillId="0" borderId="1" xfId="23" applyNumberFormat="1" applyFont="1" applyProtection="1"/>
    <xf numFmtId="0" fontId="16" fillId="0" borderId="2" xfId="63" applyNumberFormat="1" applyFont="1" applyProtection="1">
      <alignment horizontal="left"/>
    </xf>
    <xf numFmtId="49" fontId="16" fillId="0" borderId="2" xfId="64" applyNumberFormat="1" applyFont="1" applyProtection="1"/>
    <xf numFmtId="0" fontId="16" fillId="0" borderId="2" xfId="65" applyNumberFormat="1" applyFont="1" applyProtection="1"/>
    <xf numFmtId="0" fontId="0" fillId="0" borderId="1" xfId="0" applyBorder="1" applyProtection="1">
      <protection locked="0"/>
    </xf>
    <xf numFmtId="165" fontId="13" fillId="0" borderId="55" xfId="0" applyNumberFormat="1" applyFont="1" applyBorder="1" applyProtection="1">
      <protection locked="0"/>
    </xf>
    <xf numFmtId="165" fontId="13" fillId="0" borderId="56" xfId="0" applyNumberFormat="1" applyFont="1" applyBorder="1" applyProtection="1">
      <protection locked="0"/>
    </xf>
    <xf numFmtId="0" fontId="17" fillId="0" borderId="2" xfId="90" applyNumberFormat="1" applyFont="1" applyProtection="1"/>
    <xf numFmtId="0" fontId="16" fillId="0" borderId="28" xfId="46" applyNumberFormat="1" applyFont="1" applyBorder="1" applyProtection="1">
      <alignment horizontal="left" wrapText="1" indent="1"/>
    </xf>
    <xf numFmtId="0" fontId="16" fillId="0" borderId="54" xfId="74" applyNumberFormat="1" applyFont="1" applyBorder="1" applyProtection="1">
      <alignment horizontal="left" wrapText="1" indent="2"/>
    </xf>
    <xf numFmtId="4" fontId="16" fillId="0" borderId="2" xfId="69" applyNumberFormat="1" applyFont="1" applyBorder="1" applyProtection="1">
      <alignment horizontal="right"/>
    </xf>
    <xf numFmtId="49" fontId="16" fillId="0" borderId="12" xfId="53" applyNumberFormat="1" applyFont="1" applyBorder="1" applyProtection="1">
      <alignment horizontal="center"/>
    </xf>
    <xf numFmtId="49" fontId="14" fillId="0" borderId="24" xfId="36" applyNumberFormat="1" applyFont="1" applyBorder="1" applyProtection="1">
      <alignment horizontal="center" vertical="center" wrapText="1"/>
    </xf>
    <xf numFmtId="49" fontId="14" fillId="0" borderId="24" xfId="37" applyNumberFormat="1" applyFont="1" applyBorder="1" applyProtection="1">
      <alignment horizontal="center" vertical="center" wrapText="1"/>
    </xf>
    <xf numFmtId="0" fontId="4" fillId="0" borderId="1" xfId="86" applyNumberFormat="1" applyBorder="1" applyProtection="1"/>
    <xf numFmtId="4" fontId="16" fillId="0" borderId="51" xfId="69" applyNumberFormat="1" applyFont="1" applyBorder="1" applyProtection="1">
      <alignment horizontal="right"/>
    </xf>
    <xf numFmtId="165" fontId="16" fillId="0" borderId="51" xfId="69" applyNumberFormat="1" applyFont="1" applyBorder="1" applyProtection="1">
      <alignment horizontal="right"/>
    </xf>
    <xf numFmtId="49" fontId="16" fillId="0" borderId="51" xfId="53" applyNumberFormat="1" applyFont="1" applyBorder="1" applyProtection="1">
      <alignment horizontal="center"/>
    </xf>
    <xf numFmtId="49" fontId="16" fillId="0" borderId="51" xfId="76" applyNumberFormat="1" applyFont="1" applyBorder="1" applyProtection="1">
      <alignment horizontal="center"/>
    </xf>
    <xf numFmtId="4" fontId="16" fillId="4" borderId="51" xfId="69" applyNumberFormat="1" applyFont="1" applyFill="1" applyBorder="1" applyProtection="1">
      <alignment horizontal="right"/>
    </xf>
    <xf numFmtId="165" fontId="16" fillId="4" borderId="51" xfId="69" applyNumberFormat="1" applyFont="1" applyFill="1" applyBorder="1" applyProtection="1">
      <alignment horizontal="right"/>
    </xf>
    <xf numFmtId="165" fontId="13" fillId="4" borderId="51" xfId="0" applyNumberFormat="1" applyFont="1" applyFill="1" applyBorder="1" applyProtection="1">
      <protection locked="0"/>
    </xf>
    <xf numFmtId="0" fontId="16" fillId="5" borderId="54" xfId="74" applyNumberFormat="1" applyFont="1" applyFill="1" applyBorder="1" applyProtection="1">
      <alignment horizontal="left" wrapText="1" indent="2"/>
    </xf>
    <xf numFmtId="49" fontId="16" fillId="5" borderId="51" xfId="76" applyNumberFormat="1" applyFont="1" applyFill="1" applyBorder="1" applyProtection="1">
      <alignment horizontal="center"/>
    </xf>
    <xf numFmtId="4" fontId="16" fillId="5" borderId="51" xfId="69" applyNumberFormat="1" applyFont="1" applyFill="1" applyBorder="1" applyProtection="1">
      <alignment horizontal="right"/>
    </xf>
    <xf numFmtId="165" fontId="16" fillId="5" borderId="51" xfId="69" applyNumberFormat="1" applyFont="1" applyFill="1" applyBorder="1" applyProtection="1">
      <alignment horizontal="right"/>
    </xf>
    <xf numFmtId="4" fontId="16" fillId="5" borderId="2" xfId="69" applyNumberFormat="1" applyFont="1" applyFill="1" applyBorder="1" applyProtection="1">
      <alignment horizontal="right"/>
    </xf>
    <xf numFmtId="165" fontId="13" fillId="5" borderId="51" xfId="0" applyNumberFormat="1" applyFont="1" applyFill="1" applyBorder="1" applyProtection="1">
      <protection locked="0"/>
    </xf>
    <xf numFmtId="0" fontId="16" fillId="4" borderId="50" xfId="67" applyNumberFormat="1" applyFont="1" applyFill="1" applyBorder="1" applyProtection="1">
      <alignment horizontal="left" wrapText="1"/>
    </xf>
    <xf numFmtId="49" fontId="16" fillId="4" borderId="51" xfId="68" applyNumberFormat="1" applyFont="1" applyFill="1" applyBorder="1" applyProtection="1">
      <alignment horizontal="center" wrapText="1"/>
    </xf>
    <xf numFmtId="0" fontId="16" fillId="0" borderId="1" xfId="12" applyNumberFormat="1" applyFont="1" applyProtection="1">
      <alignment horizontal="left"/>
    </xf>
    <xf numFmtId="0" fontId="13" fillId="0" borderId="0" xfId="0" applyFont="1" applyAlignment="1" applyProtection="1">
      <alignment horizontal="right"/>
      <protection locked="0"/>
    </xf>
    <xf numFmtId="165" fontId="13" fillId="5" borderId="56" xfId="0" applyNumberFormat="1" applyFont="1" applyFill="1" applyBorder="1" applyProtection="1">
      <protection locked="0"/>
    </xf>
    <xf numFmtId="0" fontId="16" fillId="0" borderId="28" xfId="92" applyNumberFormat="1" applyFont="1" applyBorder="1" applyProtection="1">
      <alignment horizontal="left" wrapText="1"/>
    </xf>
    <xf numFmtId="0" fontId="16" fillId="5" borderId="50" xfId="96" applyNumberFormat="1" applyFont="1" applyFill="1" applyBorder="1" applyProtection="1">
      <alignment horizontal="left" wrapText="1" indent="1"/>
    </xf>
    <xf numFmtId="0" fontId="16" fillId="0" borderId="28" xfId="99" applyNumberFormat="1" applyFont="1" applyBorder="1" applyProtection="1">
      <alignment horizontal="left" wrapText="1" indent="2"/>
    </xf>
    <xf numFmtId="0" fontId="16" fillId="0" borderId="57" xfId="101" applyNumberFormat="1" applyFont="1" applyBorder="1" applyProtection="1">
      <alignment horizontal="left" wrapText="1" indent="2"/>
    </xf>
    <xf numFmtId="0" fontId="16" fillId="0" borderId="50" xfId="96" applyNumberFormat="1" applyFont="1" applyBorder="1" applyProtection="1">
      <alignment horizontal="left" wrapText="1" indent="1"/>
    </xf>
    <xf numFmtId="49" fontId="16" fillId="0" borderId="13" xfId="48" applyNumberFormat="1" applyFont="1" applyBorder="1" applyProtection="1">
      <alignment horizontal="center"/>
    </xf>
    <xf numFmtId="49" fontId="16" fillId="4" borderId="51" xfId="42" applyNumberFormat="1" applyFont="1" applyFill="1" applyBorder="1" applyProtection="1">
      <alignment horizontal="center"/>
    </xf>
    <xf numFmtId="4" fontId="16" fillId="4" borderId="51" xfId="43" applyNumberFormat="1" applyFont="1" applyFill="1" applyBorder="1" applyProtection="1">
      <alignment horizontal="right"/>
    </xf>
    <xf numFmtId="165" fontId="16" fillId="4" borderId="51" xfId="43" applyNumberFormat="1" applyFont="1" applyFill="1" applyBorder="1" applyProtection="1">
      <alignment horizontal="right"/>
    </xf>
    <xf numFmtId="49" fontId="16" fillId="0" borderId="51" xfId="48" applyNumberFormat="1" applyFont="1" applyBorder="1" applyProtection="1">
      <alignment horizontal="center"/>
    </xf>
    <xf numFmtId="165" fontId="16" fillId="0" borderId="51" xfId="43" applyNumberFormat="1" applyFont="1" applyBorder="1" applyProtection="1">
      <alignment horizontal="right"/>
    </xf>
    <xf numFmtId="49" fontId="16" fillId="0" borderId="51" xfId="103" applyNumberFormat="1" applyFont="1" applyBorder="1" applyProtection="1">
      <alignment horizontal="center" shrinkToFit="1"/>
    </xf>
    <xf numFmtId="49" fontId="16" fillId="0" borderId="56" xfId="48" applyNumberFormat="1" applyFont="1" applyBorder="1" applyProtection="1">
      <alignment horizontal="center"/>
    </xf>
    <xf numFmtId="165" fontId="16" fillId="0" borderId="56" xfId="43" applyNumberFormat="1" applyFont="1" applyBorder="1" applyProtection="1">
      <alignment horizontal="right"/>
    </xf>
    <xf numFmtId="165" fontId="13" fillId="0" borderId="58" xfId="0" applyNumberFormat="1" applyFont="1" applyBorder="1" applyProtection="1">
      <protection locked="0"/>
    </xf>
    <xf numFmtId="165" fontId="16" fillId="0" borderId="55" xfId="43" applyNumberFormat="1" applyFont="1" applyBorder="1" applyProtection="1">
      <alignment horizontal="right"/>
    </xf>
    <xf numFmtId="165" fontId="16" fillId="5" borderId="56" xfId="43" applyNumberFormat="1" applyFont="1" applyFill="1" applyBorder="1" applyProtection="1">
      <alignment horizontal="right"/>
    </xf>
    <xf numFmtId="49" fontId="16" fillId="5" borderId="56" xfId="76" applyNumberFormat="1" applyFont="1" applyFill="1" applyBorder="1" applyProtection="1">
      <alignment horizontal="center"/>
    </xf>
    <xf numFmtId="49" fontId="16" fillId="0" borderId="55" xfId="48" applyNumberFormat="1" applyFont="1" applyBorder="1" applyProtection="1">
      <alignment horizontal="center"/>
    </xf>
    <xf numFmtId="49" fontId="16" fillId="0" borderId="1" xfId="48" applyNumberFormat="1" applyFont="1" applyBorder="1" applyProtection="1">
      <alignment horizontal="center"/>
    </xf>
    <xf numFmtId="4" fontId="16" fillId="4" borderId="59" xfId="43" applyNumberFormat="1" applyFont="1" applyFill="1" applyBorder="1" applyProtection="1">
      <alignment horizontal="right"/>
    </xf>
    <xf numFmtId="165" fontId="13" fillId="4" borderId="60" xfId="0" applyNumberFormat="1" applyFont="1" applyFill="1" applyBorder="1" applyProtection="1">
      <protection locked="0"/>
    </xf>
    <xf numFmtId="49" fontId="16" fillId="0" borderId="56" xfId="103" applyNumberFormat="1" applyFont="1" applyBorder="1" applyProtection="1">
      <alignment horizontal="center" shrinkToFit="1"/>
    </xf>
    <xf numFmtId="165" fontId="16" fillId="0" borderId="58" xfId="43" applyNumberFormat="1" applyFont="1" applyBorder="1" applyProtection="1">
      <alignment horizontal="right"/>
    </xf>
    <xf numFmtId="165" fontId="13" fillId="0" borderId="51" xfId="0" applyNumberFormat="1" applyFont="1" applyFill="1" applyBorder="1" applyProtection="1">
      <protection locked="0"/>
    </xf>
    <xf numFmtId="0" fontId="16" fillId="4" borderId="20" xfId="51" applyNumberFormat="1" applyFont="1" applyFill="1" applyProtection="1">
      <alignment horizontal="left" wrapText="1" indent="2"/>
    </xf>
    <xf numFmtId="49" fontId="16" fillId="4" borderId="16" xfId="53" applyNumberFormat="1" applyFont="1" applyFill="1" applyProtection="1">
      <alignment horizontal="center"/>
    </xf>
    <xf numFmtId="4" fontId="16" fillId="4" borderId="16" xfId="43" applyNumberFormat="1" applyFont="1" applyFill="1" applyProtection="1">
      <alignment horizontal="right"/>
    </xf>
    <xf numFmtId="165" fontId="16" fillId="4" borderId="16" xfId="43" applyNumberFormat="1" applyFont="1" applyFill="1" applyProtection="1">
      <alignment horizontal="right"/>
    </xf>
    <xf numFmtId="4" fontId="16" fillId="6" borderId="16" xfId="43" applyNumberFormat="1" applyFont="1" applyFill="1" applyProtection="1">
      <alignment horizontal="right"/>
    </xf>
    <xf numFmtId="165" fontId="16" fillId="6" borderId="16" xfId="43" applyNumberFormat="1" applyFont="1" applyFill="1" applyProtection="1">
      <alignment horizontal="right"/>
    </xf>
    <xf numFmtId="165" fontId="13" fillId="6" borderId="51" xfId="0" applyNumberFormat="1" applyFont="1" applyFill="1" applyBorder="1" applyProtection="1">
      <protection locked="0"/>
    </xf>
    <xf numFmtId="0" fontId="16" fillId="5" borderId="20" xfId="51" applyNumberFormat="1" applyFont="1" applyFill="1" applyProtection="1">
      <alignment horizontal="left" wrapText="1" indent="2"/>
    </xf>
    <xf numFmtId="49" fontId="16" fillId="5" borderId="16" xfId="53" applyNumberFormat="1" applyFont="1" applyFill="1" applyProtection="1">
      <alignment horizontal="center"/>
    </xf>
    <xf numFmtId="4" fontId="16" fillId="5" borderId="16" xfId="43" applyNumberFormat="1" applyFont="1" applyFill="1" applyProtection="1">
      <alignment horizontal="right"/>
    </xf>
    <xf numFmtId="165" fontId="16" fillId="5" borderId="16" xfId="43" applyNumberFormat="1" applyFont="1" applyFill="1" applyProtection="1">
      <alignment horizontal="right"/>
    </xf>
    <xf numFmtId="4" fontId="16" fillId="5" borderId="52" xfId="43" applyNumberFormat="1" applyFont="1" applyFill="1" applyBorder="1" applyProtection="1">
      <alignment horizontal="right"/>
    </xf>
    <xf numFmtId="0" fontId="16" fillId="6" borderId="17" xfId="40" applyNumberFormat="1" applyFont="1" applyFill="1" applyProtection="1">
      <alignment horizontal="left" wrapText="1"/>
    </xf>
    <xf numFmtId="49" fontId="16" fillId="6" borderId="19" xfId="42" applyNumberFormat="1" applyFont="1" applyFill="1" applyProtection="1">
      <alignment horizontal="center"/>
    </xf>
    <xf numFmtId="0" fontId="17" fillId="6" borderId="12" xfId="80" applyNumberFormat="1" applyFont="1" applyFill="1" applyBorder="1" applyProtection="1">
      <alignment horizontal="left" wrapText="1"/>
    </xf>
    <xf numFmtId="49" fontId="16" fillId="6" borderId="51" xfId="82" applyNumberFormat="1" applyFont="1" applyFill="1" applyBorder="1" applyProtection="1">
      <alignment horizontal="center" wrapText="1"/>
    </xf>
    <xf numFmtId="4" fontId="16" fillId="6" borderId="51" xfId="83" applyNumberFormat="1" applyFont="1" applyFill="1" applyBorder="1" applyProtection="1">
      <alignment horizontal="right"/>
    </xf>
    <xf numFmtId="165" fontId="16" fillId="6" borderId="51" xfId="69" applyNumberFormat="1" applyFont="1" applyFill="1" applyBorder="1" applyProtection="1">
      <alignment horizontal="right"/>
    </xf>
    <xf numFmtId="4" fontId="16" fillId="6" borderId="49" xfId="83" applyNumberFormat="1" applyFont="1" applyFill="1" applyBorder="1" applyProtection="1">
      <alignment horizontal="right"/>
    </xf>
    <xf numFmtId="165" fontId="13" fillId="0" borderId="56" xfId="0" applyNumberFormat="1" applyFont="1" applyFill="1" applyBorder="1" applyProtection="1">
      <protection locked="0"/>
    </xf>
    <xf numFmtId="165" fontId="13" fillId="0" borderId="55" xfId="0" applyNumberFormat="1" applyFont="1" applyFill="1" applyBorder="1" applyProtection="1">
      <protection locked="0"/>
    </xf>
    <xf numFmtId="0" fontId="17" fillId="0" borderId="1" xfId="1" applyNumberFormat="1" applyFont="1" applyAlignment="1" applyProtection="1">
      <alignment horizontal="center"/>
    </xf>
    <xf numFmtId="0" fontId="17" fillId="0" borderId="1" xfId="89" applyNumberFormat="1" applyFont="1" applyAlignment="1" applyProtection="1">
      <alignment horizontal="center" wrapText="1"/>
    </xf>
    <xf numFmtId="165" fontId="16" fillId="7" borderId="16" xfId="43" applyNumberFormat="1" applyFont="1" applyFill="1" applyProtection="1">
      <alignment horizontal="right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zoomScaleNormal="100" workbookViewId="0">
      <selection activeCell="B14" sqref="B14"/>
    </sheetView>
  </sheetViews>
  <sheetFormatPr defaultRowHeight="15" x14ac:dyDescent="0.25"/>
  <cols>
    <col min="1" max="1" width="53" style="1" customWidth="1"/>
    <col min="2" max="2" width="20.85546875" style="1" customWidth="1"/>
    <col min="3" max="3" width="15.140625" style="1" hidden="1" customWidth="1"/>
    <col min="4" max="4" width="11.7109375" style="1" customWidth="1"/>
    <col min="5" max="5" width="16" style="1" hidden="1" customWidth="1"/>
    <col min="6" max="6" width="12.5703125" style="1" customWidth="1"/>
    <col min="7" max="7" width="10.85546875" style="1" customWidth="1"/>
    <col min="8" max="8" width="11.7109375" style="1" customWidth="1"/>
    <col min="9" max="9" width="11.5703125" style="1" customWidth="1"/>
    <col min="10" max="16384" width="9.140625" style="1"/>
  </cols>
  <sheetData>
    <row r="1" spans="1:9" ht="15" customHeight="1" x14ac:dyDescent="0.25">
      <c r="A1" s="103" t="s">
        <v>162</v>
      </c>
      <c r="B1" s="103"/>
      <c r="C1" s="103"/>
      <c r="D1" s="103"/>
      <c r="E1" s="103"/>
      <c r="F1" s="103"/>
      <c r="G1" s="103"/>
      <c r="H1" s="103"/>
      <c r="I1" s="103"/>
    </row>
    <row r="2" spans="1:9" ht="14.25" customHeight="1" x14ac:dyDescent="0.25">
      <c r="A2" s="23"/>
      <c r="B2" s="54"/>
      <c r="C2" s="24"/>
      <c r="D2" s="24"/>
      <c r="E2" s="24"/>
      <c r="F2" s="22"/>
      <c r="G2" s="22"/>
      <c r="H2" s="22"/>
      <c r="I2" s="55" t="s">
        <v>160</v>
      </c>
    </row>
    <row r="3" spans="1:9" ht="34.5" customHeight="1" thickBot="1" x14ac:dyDescent="0.3">
      <c r="A3" s="10" t="s">
        <v>0</v>
      </c>
      <c r="B3" s="10" t="s">
        <v>109</v>
      </c>
      <c r="C3" s="11" t="s">
        <v>110</v>
      </c>
      <c r="D3" s="11" t="s">
        <v>110</v>
      </c>
      <c r="E3" s="12" t="s">
        <v>111</v>
      </c>
      <c r="F3" s="12" t="s">
        <v>163</v>
      </c>
      <c r="G3" s="21" t="s">
        <v>112</v>
      </c>
      <c r="H3" s="21" t="s">
        <v>164</v>
      </c>
      <c r="I3" s="21" t="s">
        <v>113</v>
      </c>
    </row>
    <row r="4" spans="1:9" x14ac:dyDescent="0.25">
      <c r="A4" s="94" t="s">
        <v>3</v>
      </c>
      <c r="B4" s="95" t="s">
        <v>4</v>
      </c>
      <c r="C4" s="86">
        <v>232953112.68000001</v>
      </c>
      <c r="D4" s="87">
        <f>D6+D24</f>
        <v>273782.9865</v>
      </c>
      <c r="E4" s="87" t="e">
        <f t="shared" ref="E4:F4" si="0">E6+E24</f>
        <v>#VALUE!</v>
      </c>
      <c r="F4" s="87">
        <f t="shared" si="0"/>
        <v>110908.36075999998</v>
      </c>
      <c r="G4" s="88">
        <f>F4/D4*100</f>
        <v>40.509588334116586</v>
      </c>
      <c r="H4" s="88">
        <f>H6+H24</f>
        <v>95578.700000000012</v>
      </c>
      <c r="I4" s="88">
        <f>F4/H4*100</f>
        <v>116.0387834946489</v>
      </c>
    </row>
    <row r="5" spans="1:9" x14ac:dyDescent="0.25">
      <c r="A5" s="16" t="s">
        <v>6</v>
      </c>
      <c r="B5" s="17"/>
      <c r="C5" s="17"/>
      <c r="D5" s="14"/>
      <c r="E5" s="18"/>
      <c r="F5" s="9"/>
      <c r="G5" s="9"/>
      <c r="H5" s="9"/>
      <c r="I5" s="9"/>
    </row>
    <row r="6" spans="1:9" x14ac:dyDescent="0.25">
      <c r="A6" s="82" t="s">
        <v>7</v>
      </c>
      <c r="B6" s="83" t="s">
        <v>84</v>
      </c>
      <c r="C6" s="84">
        <v>65379925.740000002</v>
      </c>
      <c r="D6" s="85">
        <f>D7+D9+D10+D14+D17+D18+D19+D20+D21+D22+D23</f>
        <v>67776.125739999989</v>
      </c>
      <c r="E6" s="85">
        <f t="shared" ref="E6:F6" si="1">E7+E9+E10+E14+E17+E18+E19+E20+E21+E22+E23</f>
        <v>14266702.239999998</v>
      </c>
      <c r="F6" s="85">
        <f t="shared" si="1"/>
        <v>26888.400000000001</v>
      </c>
      <c r="G6" s="45">
        <f t="shared" ref="G6:G31" si="2">F6/D6*100</f>
        <v>39.672376823585623</v>
      </c>
      <c r="H6" s="45">
        <f>H7+H9+H10+H14+H17+H18+H19+H20+H21+H22+H23</f>
        <v>22075.299999999996</v>
      </c>
      <c r="I6" s="45">
        <f t="shared" ref="I6:I31" si="3">F6/H6*100</f>
        <v>121.8031012036077</v>
      </c>
    </row>
    <row r="7" spans="1:9" x14ac:dyDescent="0.25">
      <c r="A7" s="89" t="s">
        <v>8</v>
      </c>
      <c r="B7" s="90" t="s">
        <v>85</v>
      </c>
      <c r="C7" s="91">
        <v>23970000</v>
      </c>
      <c r="D7" s="92">
        <f>D8</f>
        <v>25403.599999999999</v>
      </c>
      <c r="E7" s="92">
        <f t="shared" ref="E7:F7" si="4">E8</f>
        <v>6271635.1900000004</v>
      </c>
      <c r="F7" s="92">
        <f t="shared" si="4"/>
        <v>13081.4</v>
      </c>
      <c r="G7" s="51">
        <f t="shared" si="2"/>
        <v>51.494276401769831</v>
      </c>
      <c r="H7" s="51">
        <f>H8</f>
        <v>10109.799999999999</v>
      </c>
      <c r="I7" s="51">
        <f t="shared" si="3"/>
        <v>129.39326198342204</v>
      </c>
    </row>
    <row r="8" spans="1:9" x14ac:dyDescent="0.25">
      <c r="A8" s="19" t="s">
        <v>9</v>
      </c>
      <c r="B8" s="20" t="s">
        <v>86</v>
      </c>
      <c r="C8" s="13">
        <v>23970000</v>
      </c>
      <c r="D8" s="14">
        <v>25403.599999999999</v>
      </c>
      <c r="E8" s="15">
        <v>6271635.1900000004</v>
      </c>
      <c r="F8" s="9">
        <v>13081.4</v>
      </c>
      <c r="G8" s="9">
        <f t="shared" si="2"/>
        <v>51.494276401769831</v>
      </c>
      <c r="H8" s="9">
        <v>10109.799999999999</v>
      </c>
      <c r="I8" s="9">
        <f t="shared" si="3"/>
        <v>129.39326198342204</v>
      </c>
    </row>
    <row r="9" spans="1:9" ht="45" x14ac:dyDescent="0.25">
      <c r="A9" s="89" t="s">
        <v>10</v>
      </c>
      <c r="B9" s="90" t="s">
        <v>87</v>
      </c>
      <c r="C9" s="91">
        <v>6800000</v>
      </c>
      <c r="D9" s="92">
        <f t="shared" ref="D6:D31" si="5">C9/1000</f>
        <v>6800</v>
      </c>
      <c r="E9" s="93">
        <v>1684365.76</v>
      </c>
      <c r="F9" s="51">
        <v>3487.6</v>
      </c>
      <c r="G9" s="51">
        <f t="shared" si="2"/>
        <v>51.288235294117648</v>
      </c>
      <c r="H9" s="51">
        <v>3350.3</v>
      </c>
      <c r="I9" s="51">
        <f t="shared" si="3"/>
        <v>104.09814046503298</v>
      </c>
    </row>
    <row r="10" spans="1:9" x14ac:dyDescent="0.25">
      <c r="A10" s="89" t="s">
        <v>11</v>
      </c>
      <c r="B10" s="90" t="s">
        <v>88</v>
      </c>
      <c r="C10" s="91">
        <v>3789000</v>
      </c>
      <c r="D10" s="92">
        <f>D11+D12+D13</f>
        <v>4751.6000000000004</v>
      </c>
      <c r="E10" s="92">
        <f t="shared" ref="E10:F10" si="6">E11+E12+E13</f>
        <v>2910434.84</v>
      </c>
      <c r="F10" s="92">
        <f t="shared" si="6"/>
        <v>4310.2</v>
      </c>
      <c r="G10" s="51">
        <f t="shared" si="2"/>
        <v>90.710497516625963</v>
      </c>
      <c r="H10" s="51">
        <f>H11+H12+H13</f>
        <v>2550.3000000000002</v>
      </c>
      <c r="I10" s="51">
        <f t="shared" si="3"/>
        <v>169.00756773712894</v>
      </c>
    </row>
    <row r="11" spans="1:9" ht="30" x14ac:dyDescent="0.25">
      <c r="A11" s="19" t="s">
        <v>12</v>
      </c>
      <c r="B11" s="20" t="s">
        <v>89</v>
      </c>
      <c r="C11" s="13">
        <v>2050000</v>
      </c>
      <c r="D11" s="14">
        <f t="shared" si="5"/>
        <v>2050</v>
      </c>
      <c r="E11" s="15">
        <v>390237.58</v>
      </c>
      <c r="F11" s="9">
        <v>920.1</v>
      </c>
      <c r="G11" s="9">
        <f t="shared" si="2"/>
        <v>44.882926829268293</v>
      </c>
      <c r="H11" s="9">
        <v>867.9</v>
      </c>
      <c r="I11" s="9">
        <f t="shared" si="3"/>
        <v>106.01451780159006</v>
      </c>
    </row>
    <row r="12" spans="1:9" x14ac:dyDescent="0.25">
      <c r="A12" s="19" t="s">
        <v>13</v>
      </c>
      <c r="B12" s="20" t="s">
        <v>90</v>
      </c>
      <c r="C12" s="13">
        <v>1729000</v>
      </c>
      <c r="D12" s="14">
        <v>2691.6</v>
      </c>
      <c r="E12" s="15">
        <v>2511277.13</v>
      </c>
      <c r="F12" s="9">
        <v>3376.9</v>
      </c>
      <c r="G12" s="9">
        <f t="shared" si="2"/>
        <v>125.46069252489227</v>
      </c>
      <c r="H12" s="9">
        <v>1676.4</v>
      </c>
      <c r="I12" s="9">
        <f t="shared" si="3"/>
        <v>201.43760439036029</v>
      </c>
    </row>
    <row r="13" spans="1:9" ht="30" x14ac:dyDescent="0.25">
      <c r="A13" s="19" t="s">
        <v>14</v>
      </c>
      <c r="B13" s="20" t="s">
        <v>91</v>
      </c>
      <c r="C13" s="13">
        <v>10000</v>
      </c>
      <c r="D13" s="14">
        <f t="shared" si="5"/>
        <v>10</v>
      </c>
      <c r="E13" s="15">
        <v>8920.1299999999992</v>
      </c>
      <c r="F13" s="9">
        <v>13.2</v>
      </c>
      <c r="G13" s="9">
        <f t="shared" si="2"/>
        <v>131.99999999999997</v>
      </c>
      <c r="H13" s="9">
        <v>6</v>
      </c>
      <c r="I13" s="9">
        <f t="shared" si="3"/>
        <v>219.99999999999997</v>
      </c>
    </row>
    <row r="14" spans="1:9" x14ac:dyDescent="0.25">
      <c r="A14" s="89" t="s">
        <v>15</v>
      </c>
      <c r="B14" s="90" t="s">
        <v>92</v>
      </c>
      <c r="C14" s="91">
        <v>15491025.74</v>
      </c>
      <c r="D14" s="92">
        <f>D15+D16</f>
        <v>15491.025740000001</v>
      </c>
      <c r="E14" s="92">
        <f t="shared" ref="E14:F14" si="7">E15+E16</f>
        <v>1726592.9400000002</v>
      </c>
      <c r="F14" s="92">
        <f t="shared" si="7"/>
        <v>2826.7999999999997</v>
      </c>
      <c r="G14" s="51">
        <f t="shared" si="2"/>
        <v>18.247984655404746</v>
      </c>
      <c r="H14" s="51">
        <f>H15+H16</f>
        <v>2650</v>
      </c>
      <c r="I14" s="51">
        <f t="shared" si="3"/>
        <v>106.67169811320754</v>
      </c>
    </row>
    <row r="15" spans="1:9" x14ac:dyDescent="0.25">
      <c r="A15" s="19" t="s">
        <v>16</v>
      </c>
      <c r="B15" s="20" t="s">
        <v>93</v>
      </c>
      <c r="C15" s="13">
        <v>3170000</v>
      </c>
      <c r="D15" s="14">
        <f t="shared" si="5"/>
        <v>3170</v>
      </c>
      <c r="E15" s="15">
        <v>261898.07</v>
      </c>
      <c r="F15" s="9">
        <v>461.7</v>
      </c>
      <c r="G15" s="9">
        <f t="shared" si="2"/>
        <v>14.564668769716087</v>
      </c>
      <c r="H15" s="9">
        <v>284.8</v>
      </c>
      <c r="I15" s="9">
        <f t="shared" si="3"/>
        <v>162.11376404494382</v>
      </c>
    </row>
    <row r="16" spans="1:9" x14ac:dyDescent="0.25">
      <c r="A16" s="19" t="s">
        <v>17</v>
      </c>
      <c r="B16" s="20" t="s">
        <v>94</v>
      </c>
      <c r="C16" s="13">
        <v>12321025.74</v>
      </c>
      <c r="D16" s="14">
        <f t="shared" si="5"/>
        <v>12321.025740000001</v>
      </c>
      <c r="E16" s="15">
        <v>1464694.87</v>
      </c>
      <c r="F16" s="9">
        <v>2365.1</v>
      </c>
      <c r="G16" s="9">
        <f t="shared" si="2"/>
        <v>19.19564206672942</v>
      </c>
      <c r="H16" s="9">
        <v>2365.1999999999998</v>
      </c>
      <c r="I16" s="9">
        <f t="shared" si="3"/>
        <v>99.995772027735498</v>
      </c>
    </row>
    <row r="17" spans="1:9" x14ac:dyDescent="0.25">
      <c r="A17" s="89" t="s">
        <v>18</v>
      </c>
      <c r="B17" s="90" t="s">
        <v>95</v>
      </c>
      <c r="C17" s="91">
        <v>620000</v>
      </c>
      <c r="D17" s="92">
        <f t="shared" si="5"/>
        <v>620</v>
      </c>
      <c r="E17" s="93">
        <v>161073.51999999999</v>
      </c>
      <c r="F17" s="51">
        <v>321.60000000000002</v>
      </c>
      <c r="G17" s="51">
        <f t="shared" si="2"/>
        <v>51.870967741935495</v>
      </c>
      <c r="H17" s="51">
        <v>241.9</v>
      </c>
      <c r="I17" s="51">
        <f t="shared" si="3"/>
        <v>132.9474989665151</v>
      </c>
    </row>
    <row r="18" spans="1:9" ht="50.25" customHeight="1" x14ac:dyDescent="0.25">
      <c r="A18" s="89" t="s">
        <v>19</v>
      </c>
      <c r="B18" s="90" t="s">
        <v>96</v>
      </c>
      <c r="C18" s="91">
        <v>5164100</v>
      </c>
      <c r="D18" s="92">
        <f t="shared" si="5"/>
        <v>5164.1000000000004</v>
      </c>
      <c r="E18" s="93">
        <v>659747.35</v>
      </c>
      <c r="F18" s="51">
        <v>1227.2</v>
      </c>
      <c r="G18" s="51">
        <f t="shared" si="2"/>
        <v>23.764063437965959</v>
      </c>
      <c r="H18" s="51">
        <v>1296.0999999999999</v>
      </c>
      <c r="I18" s="51">
        <f t="shared" si="3"/>
        <v>94.68405215646942</v>
      </c>
    </row>
    <row r="19" spans="1:9" ht="30" x14ac:dyDescent="0.25">
      <c r="A19" s="89" t="s">
        <v>20</v>
      </c>
      <c r="B19" s="90" t="s">
        <v>97</v>
      </c>
      <c r="C19" s="91">
        <v>113900</v>
      </c>
      <c r="D19" s="92">
        <f t="shared" si="5"/>
        <v>113.9</v>
      </c>
      <c r="E19" s="93">
        <v>10757.07</v>
      </c>
      <c r="F19" s="51">
        <v>21.5</v>
      </c>
      <c r="G19" s="51">
        <f t="shared" si="2"/>
        <v>18.876207199297628</v>
      </c>
      <c r="H19" s="51">
        <v>104</v>
      </c>
      <c r="I19" s="51">
        <f t="shared" si="3"/>
        <v>20.673076923076923</v>
      </c>
    </row>
    <row r="20" spans="1:9" ht="45" x14ac:dyDescent="0.25">
      <c r="A20" s="89" t="s">
        <v>21</v>
      </c>
      <c r="B20" s="90" t="s">
        <v>98</v>
      </c>
      <c r="C20" s="91">
        <v>3395700</v>
      </c>
      <c r="D20" s="92">
        <f t="shared" si="5"/>
        <v>3395.7</v>
      </c>
      <c r="E20" s="93">
        <v>661969.07999999996</v>
      </c>
      <c r="F20" s="51">
        <v>1240.9000000000001</v>
      </c>
      <c r="G20" s="51">
        <f t="shared" si="2"/>
        <v>36.543275318785525</v>
      </c>
      <c r="H20" s="51">
        <v>1278.0999999999999</v>
      </c>
      <c r="I20" s="51">
        <f t="shared" si="3"/>
        <v>97.089429622095309</v>
      </c>
    </row>
    <row r="21" spans="1:9" ht="30" x14ac:dyDescent="0.25">
      <c r="A21" s="89" t="s">
        <v>22</v>
      </c>
      <c r="B21" s="90" t="s">
        <v>99</v>
      </c>
      <c r="C21" s="91">
        <v>5380200</v>
      </c>
      <c r="D21" s="92">
        <f t="shared" si="5"/>
        <v>5380.2</v>
      </c>
      <c r="E21" s="93">
        <v>49839.21</v>
      </c>
      <c r="F21" s="51">
        <v>107.5</v>
      </c>
      <c r="G21" s="51">
        <f t="shared" si="2"/>
        <v>1.9980669863573843</v>
      </c>
      <c r="H21" s="51">
        <v>79.3</v>
      </c>
      <c r="I21" s="51">
        <f t="shared" si="3"/>
        <v>135.56116015132409</v>
      </c>
    </row>
    <row r="22" spans="1:9" ht="30" x14ac:dyDescent="0.25">
      <c r="A22" s="89" t="s">
        <v>23</v>
      </c>
      <c r="B22" s="90" t="s">
        <v>100</v>
      </c>
      <c r="C22" s="91">
        <v>656000</v>
      </c>
      <c r="D22" s="92">
        <f t="shared" si="5"/>
        <v>656</v>
      </c>
      <c r="E22" s="93">
        <v>130287.28</v>
      </c>
      <c r="F22" s="51">
        <v>263.7</v>
      </c>
      <c r="G22" s="51">
        <f t="shared" si="2"/>
        <v>40.198170731707314</v>
      </c>
      <c r="H22" s="51">
        <v>435</v>
      </c>
      <c r="I22" s="51">
        <f t="shared" si="3"/>
        <v>60.620689655172413</v>
      </c>
    </row>
    <row r="23" spans="1:9" x14ac:dyDescent="0.25">
      <c r="A23" s="89" t="s">
        <v>161</v>
      </c>
      <c r="B23" s="90"/>
      <c r="C23" s="91"/>
      <c r="D23" s="92">
        <v>0</v>
      </c>
      <c r="E23" s="93"/>
      <c r="F23" s="51">
        <v>0</v>
      </c>
      <c r="G23" s="51">
        <v>0</v>
      </c>
      <c r="H23" s="51">
        <v>-19.5</v>
      </c>
      <c r="I23" s="51">
        <f t="shared" si="3"/>
        <v>0</v>
      </c>
    </row>
    <row r="24" spans="1:9" x14ac:dyDescent="0.25">
      <c r="A24" s="82" t="s">
        <v>24</v>
      </c>
      <c r="B24" s="83" t="s">
        <v>101</v>
      </c>
      <c r="C24" s="84">
        <v>167573186.94</v>
      </c>
      <c r="D24" s="85">
        <f>D25+D31</f>
        <v>206006.86075999998</v>
      </c>
      <c r="E24" s="85" t="e">
        <f t="shared" ref="E24:F24" si="8">E25+E31</f>
        <v>#VALUE!</v>
      </c>
      <c r="F24" s="85">
        <f t="shared" si="8"/>
        <v>84019.960759999987</v>
      </c>
      <c r="G24" s="45">
        <f t="shared" si="2"/>
        <v>40.785030386868556</v>
      </c>
      <c r="H24" s="45">
        <f>H25+H31</f>
        <v>73503.400000000009</v>
      </c>
      <c r="I24" s="45">
        <f t="shared" si="3"/>
        <v>114.30758408454571</v>
      </c>
    </row>
    <row r="25" spans="1:9" ht="45" x14ac:dyDescent="0.25">
      <c r="A25" s="89" t="s">
        <v>25</v>
      </c>
      <c r="B25" s="90" t="s">
        <v>102</v>
      </c>
      <c r="C25" s="91">
        <v>167573626.18000001</v>
      </c>
      <c r="D25" s="92">
        <f>D26+D27+D28+D29+D30</f>
        <v>206007.3</v>
      </c>
      <c r="E25" s="92" t="e">
        <f t="shared" ref="E25:F25" si="9">E26+E27+E28+E29+E30</f>
        <v>#VALUE!</v>
      </c>
      <c r="F25" s="92">
        <f t="shared" si="9"/>
        <v>84020.4</v>
      </c>
      <c r="G25" s="51">
        <f t="shared" si="2"/>
        <v>40.785156642507332</v>
      </c>
      <c r="H25" s="51">
        <f>H26+H27+H28+H29+H30</f>
        <v>73503.900000000009</v>
      </c>
      <c r="I25" s="51">
        <f t="shared" si="3"/>
        <v>114.30740409692545</v>
      </c>
    </row>
    <row r="26" spans="1:9" ht="30" x14ac:dyDescent="0.25">
      <c r="A26" s="19" t="s">
        <v>26</v>
      </c>
      <c r="B26" s="20" t="s">
        <v>103</v>
      </c>
      <c r="C26" s="13">
        <v>38416600</v>
      </c>
      <c r="D26" s="14">
        <f t="shared" si="5"/>
        <v>38416.6</v>
      </c>
      <c r="E26" s="15">
        <v>9606000</v>
      </c>
      <c r="F26" s="9">
        <v>19210</v>
      </c>
      <c r="G26" s="9">
        <f t="shared" si="2"/>
        <v>50.004425170369061</v>
      </c>
      <c r="H26" s="9">
        <v>16506</v>
      </c>
      <c r="I26" s="9">
        <f t="shared" si="3"/>
        <v>116.38192172543317</v>
      </c>
    </row>
    <row r="27" spans="1:9" ht="30" x14ac:dyDescent="0.25">
      <c r="A27" s="19" t="s">
        <v>27</v>
      </c>
      <c r="B27" s="20" t="s">
        <v>104</v>
      </c>
      <c r="C27" s="13">
        <v>17006726.18</v>
      </c>
      <c r="D27" s="14">
        <v>29849.9</v>
      </c>
      <c r="E27" s="15">
        <v>203800.32000000001</v>
      </c>
      <c r="F27" s="9">
        <v>3603.4</v>
      </c>
      <c r="G27" s="9">
        <f t="shared" si="2"/>
        <v>12.071732233608824</v>
      </c>
      <c r="H27" s="9">
        <v>0</v>
      </c>
      <c r="I27" s="9" t="e">
        <f t="shared" si="3"/>
        <v>#DIV/0!</v>
      </c>
    </row>
    <row r="28" spans="1:9" ht="30" x14ac:dyDescent="0.25">
      <c r="A28" s="19" t="s">
        <v>28</v>
      </c>
      <c r="B28" s="20" t="s">
        <v>105</v>
      </c>
      <c r="C28" s="13">
        <v>106740500</v>
      </c>
      <c r="D28" s="14">
        <f t="shared" si="5"/>
        <v>106740.5</v>
      </c>
      <c r="E28" s="15">
        <v>24127446.670000002</v>
      </c>
      <c r="F28" s="9">
        <v>60984.1</v>
      </c>
      <c r="G28" s="9">
        <f t="shared" si="2"/>
        <v>57.133046969051108</v>
      </c>
      <c r="H28" s="9">
        <v>55008.6</v>
      </c>
      <c r="I28" s="9">
        <f t="shared" si="3"/>
        <v>110.86284690030286</v>
      </c>
    </row>
    <row r="29" spans="1:9" x14ac:dyDescent="0.25">
      <c r="A29" s="19" t="s">
        <v>29</v>
      </c>
      <c r="B29" s="20" t="s">
        <v>106</v>
      </c>
      <c r="C29" s="13">
        <v>5409800</v>
      </c>
      <c r="D29" s="105">
        <v>30886.400000000001</v>
      </c>
      <c r="E29" s="15" t="s">
        <v>5</v>
      </c>
      <c r="F29" s="9">
        <v>0</v>
      </c>
      <c r="G29" s="9">
        <f t="shared" si="2"/>
        <v>0</v>
      </c>
      <c r="H29" s="9">
        <v>1839.3</v>
      </c>
      <c r="I29" s="9">
        <f t="shared" si="3"/>
        <v>0</v>
      </c>
    </row>
    <row r="30" spans="1:9" x14ac:dyDescent="0.25">
      <c r="A30" s="89" t="s">
        <v>30</v>
      </c>
      <c r="B30" s="90" t="s">
        <v>107</v>
      </c>
      <c r="C30" s="91" t="s">
        <v>5</v>
      </c>
      <c r="D30" s="92">
        <v>113.9</v>
      </c>
      <c r="E30" s="93">
        <v>100000</v>
      </c>
      <c r="F30" s="51">
        <v>222.9</v>
      </c>
      <c r="G30" s="51">
        <f>F30/D30*100</f>
        <v>195.69798068481123</v>
      </c>
      <c r="H30" s="51">
        <v>150</v>
      </c>
      <c r="I30" s="51">
        <f t="shared" si="3"/>
        <v>148.6</v>
      </c>
    </row>
    <row r="31" spans="1:9" ht="60.75" thickBot="1" x14ac:dyDescent="0.3">
      <c r="A31" s="89" t="s">
        <v>31</v>
      </c>
      <c r="B31" s="90" t="s">
        <v>108</v>
      </c>
      <c r="C31" s="91">
        <v>-439.24</v>
      </c>
      <c r="D31" s="92">
        <f t="shared" si="5"/>
        <v>-0.43924000000000002</v>
      </c>
      <c r="E31" s="93">
        <v>-439.24</v>
      </c>
      <c r="F31" s="51">
        <f t="shared" ref="F6:F31" si="10">E31/1000</f>
        <v>-0.43924000000000002</v>
      </c>
      <c r="G31" s="51">
        <f t="shared" si="2"/>
        <v>100</v>
      </c>
      <c r="H31" s="51">
        <v>-0.5</v>
      </c>
      <c r="I31" s="51">
        <f t="shared" si="3"/>
        <v>87.847999999999999</v>
      </c>
    </row>
    <row r="32" spans="1:9" ht="12.95" customHeight="1" x14ac:dyDescent="0.25">
      <c r="A32" s="3"/>
      <c r="B32" s="4"/>
      <c r="C32" s="5"/>
      <c r="D32" s="5"/>
      <c r="E32" s="5"/>
    </row>
    <row r="33" spans="1:5" hidden="1" x14ac:dyDescent="0.25">
      <c r="A33" s="3"/>
      <c r="B33" s="3"/>
      <c r="C33" s="6"/>
      <c r="D33" s="6"/>
      <c r="E33" s="6"/>
    </row>
  </sheetData>
  <mergeCells count="1">
    <mergeCell ref="A1:I1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opLeftCell="A19" zoomScaleNormal="100" workbookViewId="0">
      <selection sqref="A1:I1"/>
    </sheetView>
  </sheetViews>
  <sheetFormatPr defaultRowHeight="15" x14ac:dyDescent="0.25"/>
  <cols>
    <col min="1" max="1" width="59.42578125" style="1" customWidth="1"/>
    <col min="2" max="2" width="8.85546875" style="1" customWidth="1"/>
    <col min="3" max="3" width="15.42578125" style="1" hidden="1" customWidth="1"/>
    <col min="4" max="4" width="11.140625" style="1" customWidth="1"/>
    <col min="5" max="5" width="15.5703125" style="1" hidden="1" customWidth="1"/>
    <col min="6" max="6" width="10.85546875" style="1" customWidth="1"/>
    <col min="7" max="7" width="10.42578125" style="1" customWidth="1"/>
    <col min="8" max="8" width="10.140625" style="1" customWidth="1"/>
    <col min="9" max="9" width="10.42578125" style="1" customWidth="1"/>
    <col min="10" max="16384" width="9.140625" style="1"/>
  </cols>
  <sheetData>
    <row r="1" spans="1:9" ht="14.1" customHeight="1" x14ac:dyDescent="0.25">
      <c r="A1" s="103" t="s">
        <v>165</v>
      </c>
      <c r="B1" s="103"/>
      <c r="C1" s="103"/>
      <c r="D1" s="103"/>
      <c r="E1" s="103"/>
      <c r="F1" s="103"/>
      <c r="G1" s="103"/>
      <c r="H1" s="103"/>
      <c r="I1" s="103"/>
    </row>
    <row r="2" spans="1:9" ht="12.95" customHeight="1" x14ac:dyDescent="0.25">
      <c r="A2" s="25"/>
      <c r="B2" s="25"/>
      <c r="C2" s="26"/>
      <c r="D2" s="26"/>
      <c r="E2" s="27"/>
      <c r="F2" s="22"/>
      <c r="G2" s="22"/>
      <c r="H2" s="22"/>
      <c r="I2" s="55" t="s">
        <v>160</v>
      </c>
    </row>
    <row r="3" spans="1:9" ht="40.5" customHeight="1" x14ac:dyDescent="0.25">
      <c r="A3" s="10" t="s">
        <v>0</v>
      </c>
      <c r="B3" s="36" t="s">
        <v>156</v>
      </c>
      <c r="C3" s="37" t="s">
        <v>1</v>
      </c>
      <c r="D3" s="37" t="s">
        <v>110</v>
      </c>
      <c r="E3" s="12" t="s">
        <v>2</v>
      </c>
      <c r="F3" s="12" t="s">
        <v>163</v>
      </c>
      <c r="G3" s="21" t="s">
        <v>112</v>
      </c>
      <c r="H3" s="21" t="s">
        <v>164</v>
      </c>
      <c r="I3" s="21" t="s">
        <v>113</v>
      </c>
    </row>
    <row r="4" spans="1:9" x14ac:dyDescent="0.25">
      <c r="A4" s="52" t="s">
        <v>32</v>
      </c>
      <c r="B4" s="53" t="s">
        <v>4</v>
      </c>
      <c r="C4" s="43">
        <v>228970460.77000001</v>
      </c>
      <c r="D4" s="44">
        <f>D6+D15+D17+D20+D25+D28+D34+D37+D42+D44+D46</f>
        <v>269910.14931999991</v>
      </c>
      <c r="E4" s="44" t="e">
        <f t="shared" ref="E4:F4" si="0">E6+E15+E17+E20+E25+E28+E34+E37+E42+E44+E46</f>
        <v>#VALUE!</v>
      </c>
      <c r="F4" s="44">
        <f t="shared" si="0"/>
        <v>109713.77620000002</v>
      </c>
      <c r="G4" s="45">
        <f>F4/D4*100</f>
        <v>40.648258865555157</v>
      </c>
      <c r="H4" s="45">
        <f>H6+H15+H17+H20+H25+H28+H34+H37+H42+H44+H46</f>
        <v>97635.599999999991</v>
      </c>
      <c r="I4" s="45">
        <f>F4/H4*100</f>
        <v>112.37066828083202</v>
      </c>
    </row>
    <row r="5" spans="1:9" x14ac:dyDescent="0.25">
      <c r="A5" s="32" t="s">
        <v>6</v>
      </c>
      <c r="B5" s="41"/>
      <c r="C5" s="41"/>
      <c r="D5" s="40"/>
      <c r="E5" s="35"/>
      <c r="F5" s="9"/>
      <c r="G5" s="9"/>
      <c r="H5" s="9"/>
      <c r="I5" s="81"/>
    </row>
    <row r="6" spans="1:9" x14ac:dyDescent="0.25">
      <c r="A6" s="46" t="s">
        <v>33</v>
      </c>
      <c r="B6" s="47" t="s">
        <v>114</v>
      </c>
      <c r="C6" s="48">
        <v>34026022.32</v>
      </c>
      <c r="D6" s="49">
        <f>D7+D8+D9+D10+D11+D12+D13+D14</f>
        <v>36533.299999999996</v>
      </c>
      <c r="E6" s="49" t="e">
        <f t="shared" ref="E6:F6" si="1">E7+E8+E9+E10+E11+E12+E13+E14</f>
        <v>#VALUE!</v>
      </c>
      <c r="F6" s="49">
        <f t="shared" si="1"/>
        <v>13353.1</v>
      </c>
      <c r="G6" s="51">
        <f t="shared" ref="G6:G48" si="2">F6/D6*100</f>
        <v>36.55048955336639</v>
      </c>
      <c r="H6" s="51">
        <f>H7+H8+H9+H10+H11+H12+H13+H14</f>
        <v>13048.499999999998</v>
      </c>
      <c r="I6" s="51">
        <f t="shared" ref="I6:I48" si="3">F6/H6*100</f>
        <v>102.3343679350117</v>
      </c>
    </row>
    <row r="7" spans="1:9" ht="30" x14ac:dyDescent="0.25">
      <c r="A7" s="33" t="s">
        <v>34</v>
      </c>
      <c r="B7" s="42" t="s">
        <v>115</v>
      </c>
      <c r="C7" s="39">
        <v>1428400</v>
      </c>
      <c r="D7" s="40">
        <v>1428.4</v>
      </c>
      <c r="E7" s="34">
        <v>350756.29</v>
      </c>
      <c r="F7" s="9">
        <v>686.9</v>
      </c>
      <c r="G7" s="9">
        <f t="shared" si="2"/>
        <v>48.088770652478289</v>
      </c>
      <c r="H7" s="9">
        <v>568.4</v>
      </c>
      <c r="I7" s="81">
        <f t="shared" si="3"/>
        <v>120.84799437016184</v>
      </c>
    </row>
    <row r="8" spans="1:9" ht="45" x14ac:dyDescent="0.25">
      <c r="A8" s="33" t="s">
        <v>35</v>
      </c>
      <c r="B8" s="42" t="s">
        <v>116</v>
      </c>
      <c r="C8" s="39">
        <v>665400</v>
      </c>
      <c r="D8" s="40">
        <v>686.8</v>
      </c>
      <c r="E8" s="34">
        <v>156907.76999999999</v>
      </c>
      <c r="F8" s="9">
        <v>371.7</v>
      </c>
      <c r="G8" s="9">
        <f t="shared" si="2"/>
        <v>54.120559114735002</v>
      </c>
      <c r="H8" s="9">
        <v>336.1</v>
      </c>
      <c r="I8" s="81">
        <f t="shared" si="3"/>
        <v>110.59208568878309</v>
      </c>
    </row>
    <row r="9" spans="1:9" ht="45" x14ac:dyDescent="0.25">
      <c r="A9" s="33" t="s">
        <v>36</v>
      </c>
      <c r="B9" s="42" t="s">
        <v>117</v>
      </c>
      <c r="C9" s="39">
        <v>18179422.32</v>
      </c>
      <c r="D9" s="40">
        <v>19044.599999999999</v>
      </c>
      <c r="E9" s="34">
        <v>3595071.48</v>
      </c>
      <c r="F9" s="9">
        <v>7218.2</v>
      </c>
      <c r="G9" s="9">
        <f t="shared" si="2"/>
        <v>37.901557396847402</v>
      </c>
      <c r="H9" s="9">
        <v>7980.8</v>
      </c>
      <c r="I9" s="81">
        <f t="shared" si="3"/>
        <v>90.444566960705686</v>
      </c>
    </row>
    <row r="10" spans="1:9" x14ac:dyDescent="0.25">
      <c r="A10" s="33" t="s">
        <v>37</v>
      </c>
      <c r="B10" s="42" t="s">
        <v>118</v>
      </c>
      <c r="C10" s="39">
        <v>15100</v>
      </c>
      <c r="D10" s="40">
        <f t="shared" ref="D10:D47" si="4">C10/1000</f>
        <v>15.1</v>
      </c>
      <c r="E10" s="34" t="s">
        <v>5</v>
      </c>
      <c r="F10" s="9">
        <v>15.1</v>
      </c>
      <c r="G10" s="9">
        <f t="shared" si="2"/>
        <v>100</v>
      </c>
      <c r="H10" s="9">
        <v>0</v>
      </c>
      <c r="I10" s="81" t="e">
        <f t="shared" si="3"/>
        <v>#DIV/0!</v>
      </c>
    </row>
    <row r="11" spans="1:9" ht="45" x14ac:dyDescent="0.25">
      <c r="A11" s="33" t="s">
        <v>38</v>
      </c>
      <c r="B11" s="42" t="s">
        <v>119</v>
      </c>
      <c r="C11" s="39">
        <v>2612000</v>
      </c>
      <c r="D11" s="40">
        <v>2871.7</v>
      </c>
      <c r="E11" s="34">
        <v>554134.73</v>
      </c>
      <c r="F11" s="9">
        <v>1254.5999999999999</v>
      </c>
      <c r="G11" s="9">
        <f t="shared" si="2"/>
        <v>43.688407563464146</v>
      </c>
      <c r="H11" s="9">
        <v>1191.3</v>
      </c>
      <c r="I11" s="81">
        <f t="shared" si="3"/>
        <v>105.3135230420549</v>
      </c>
    </row>
    <row r="12" spans="1:9" x14ac:dyDescent="0.25">
      <c r="A12" s="33" t="s">
        <v>39</v>
      </c>
      <c r="B12" s="42" t="s">
        <v>120</v>
      </c>
      <c r="C12" s="39">
        <v>984300</v>
      </c>
      <c r="D12" s="40">
        <f t="shared" si="4"/>
        <v>984.3</v>
      </c>
      <c r="E12" s="34" t="s">
        <v>5</v>
      </c>
      <c r="F12" s="9">
        <v>0</v>
      </c>
      <c r="G12" s="9">
        <f t="shared" si="2"/>
        <v>0</v>
      </c>
      <c r="H12" s="9">
        <v>0</v>
      </c>
      <c r="I12" s="81" t="e">
        <f t="shared" si="3"/>
        <v>#DIV/0!</v>
      </c>
    </row>
    <row r="13" spans="1:9" x14ac:dyDescent="0.25">
      <c r="A13" s="33" t="s">
        <v>40</v>
      </c>
      <c r="B13" s="42" t="s">
        <v>121</v>
      </c>
      <c r="C13" s="39">
        <v>120000</v>
      </c>
      <c r="D13" s="40">
        <f t="shared" si="4"/>
        <v>120</v>
      </c>
      <c r="E13" s="34" t="s">
        <v>5</v>
      </c>
      <c r="F13" s="9">
        <v>0</v>
      </c>
      <c r="G13" s="9">
        <f t="shared" si="2"/>
        <v>0</v>
      </c>
      <c r="H13" s="9">
        <v>0</v>
      </c>
      <c r="I13" s="81" t="e">
        <f t="shared" si="3"/>
        <v>#DIV/0!</v>
      </c>
    </row>
    <row r="14" spans="1:9" x14ac:dyDescent="0.25">
      <c r="A14" s="33" t="s">
        <v>41</v>
      </c>
      <c r="B14" s="42" t="s">
        <v>122</v>
      </c>
      <c r="C14" s="39">
        <v>10021400</v>
      </c>
      <c r="D14" s="40">
        <v>11382.4</v>
      </c>
      <c r="E14" s="34">
        <v>1760559.62</v>
      </c>
      <c r="F14" s="9">
        <v>3806.6</v>
      </c>
      <c r="G14" s="9">
        <f t="shared" si="2"/>
        <v>33.442859150969916</v>
      </c>
      <c r="H14" s="9">
        <v>2971.9</v>
      </c>
      <c r="I14" s="81">
        <f t="shared" si="3"/>
        <v>128.08640936774452</v>
      </c>
    </row>
    <row r="15" spans="1:9" x14ac:dyDescent="0.25">
      <c r="A15" s="46" t="s">
        <v>42</v>
      </c>
      <c r="B15" s="47" t="s">
        <v>123</v>
      </c>
      <c r="C15" s="48">
        <v>500100</v>
      </c>
      <c r="D15" s="49">
        <f>D16</f>
        <v>500.1</v>
      </c>
      <c r="E15" s="50">
        <v>106602.1</v>
      </c>
      <c r="F15" s="51">
        <f>F16</f>
        <v>218.1</v>
      </c>
      <c r="G15" s="51">
        <f t="shared" si="2"/>
        <v>43.611277744451101</v>
      </c>
      <c r="H15" s="51">
        <f>H16</f>
        <v>188.2</v>
      </c>
      <c r="I15" s="51">
        <f t="shared" si="3"/>
        <v>115.88735387885229</v>
      </c>
    </row>
    <row r="16" spans="1:9" x14ac:dyDescent="0.25">
      <c r="A16" s="33" t="s">
        <v>43</v>
      </c>
      <c r="B16" s="42" t="s">
        <v>124</v>
      </c>
      <c r="C16" s="39">
        <v>500100</v>
      </c>
      <c r="D16" s="40">
        <f t="shared" si="4"/>
        <v>500.1</v>
      </c>
      <c r="E16" s="34">
        <v>106602.1</v>
      </c>
      <c r="F16" s="9">
        <v>218.1</v>
      </c>
      <c r="G16" s="9">
        <f t="shared" si="2"/>
        <v>43.611277744451101</v>
      </c>
      <c r="H16" s="9">
        <v>188.2</v>
      </c>
      <c r="I16" s="81">
        <f t="shared" si="3"/>
        <v>115.88735387885229</v>
      </c>
    </row>
    <row r="17" spans="1:9" ht="30" x14ac:dyDescent="0.25">
      <c r="A17" s="46" t="s">
        <v>44</v>
      </c>
      <c r="B17" s="47" t="s">
        <v>125</v>
      </c>
      <c r="C17" s="48">
        <v>969600</v>
      </c>
      <c r="D17" s="49">
        <f>D18+D19</f>
        <v>1153.3</v>
      </c>
      <c r="E17" s="49">
        <f t="shared" ref="E17:F17" si="5">E18+E19</f>
        <v>271421.13</v>
      </c>
      <c r="F17" s="49">
        <f t="shared" si="5"/>
        <v>478.7</v>
      </c>
      <c r="G17" s="51">
        <f t="shared" si="2"/>
        <v>41.506979970519382</v>
      </c>
      <c r="H17" s="51">
        <f>H18+H19</f>
        <v>325.7</v>
      </c>
      <c r="I17" s="51">
        <f t="shared" si="3"/>
        <v>146.97574455019958</v>
      </c>
    </row>
    <row r="18" spans="1:9" ht="30" x14ac:dyDescent="0.25">
      <c r="A18" s="33" t="s">
        <v>45</v>
      </c>
      <c r="B18" s="42" t="s">
        <v>126</v>
      </c>
      <c r="C18" s="39">
        <v>924600</v>
      </c>
      <c r="D18" s="40">
        <v>1108.3</v>
      </c>
      <c r="E18" s="34">
        <v>266421.13</v>
      </c>
      <c r="F18" s="9">
        <v>473.7</v>
      </c>
      <c r="G18" s="9">
        <f t="shared" si="2"/>
        <v>42.741135071731478</v>
      </c>
      <c r="H18" s="9">
        <v>325.7</v>
      </c>
      <c r="I18" s="81">
        <f t="shared" si="3"/>
        <v>145.44058949953947</v>
      </c>
    </row>
    <row r="19" spans="1:9" ht="30" x14ac:dyDescent="0.25">
      <c r="A19" s="33" t="s">
        <v>46</v>
      </c>
      <c r="B19" s="42" t="s">
        <v>127</v>
      </c>
      <c r="C19" s="39">
        <v>45000</v>
      </c>
      <c r="D19" s="40">
        <f t="shared" si="4"/>
        <v>45</v>
      </c>
      <c r="E19" s="34">
        <v>5000</v>
      </c>
      <c r="F19" s="9">
        <f t="shared" ref="F19:F21" si="6">E19/1000</f>
        <v>5</v>
      </c>
      <c r="G19" s="9">
        <f t="shared" si="2"/>
        <v>11.111111111111111</v>
      </c>
      <c r="H19" s="9">
        <v>0</v>
      </c>
      <c r="I19" s="81" t="e">
        <f t="shared" si="3"/>
        <v>#DIV/0!</v>
      </c>
    </row>
    <row r="20" spans="1:9" x14ac:dyDescent="0.25">
      <c r="A20" s="46" t="s">
        <v>47</v>
      </c>
      <c r="B20" s="47" t="s">
        <v>128</v>
      </c>
      <c r="C20" s="48">
        <v>13227557.58</v>
      </c>
      <c r="D20" s="49">
        <f>D21+D22+D23+D24</f>
        <v>13771.399999999998</v>
      </c>
      <c r="E20" s="49" t="e">
        <f t="shared" ref="E20:F20" si="7">E21+E22+E23+E24</f>
        <v>#VALUE!</v>
      </c>
      <c r="F20" s="49">
        <f t="shared" si="7"/>
        <v>2194.7761999999998</v>
      </c>
      <c r="G20" s="51">
        <f t="shared" si="2"/>
        <v>15.937204641503408</v>
      </c>
      <c r="H20" s="51">
        <f>H21+H22+H23+H24</f>
        <v>908.30000000000007</v>
      </c>
      <c r="I20" s="51">
        <f t="shared" si="3"/>
        <v>241.63560497632935</v>
      </c>
    </row>
    <row r="21" spans="1:9" x14ac:dyDescent="0.25">
      <c r="A21" s="33" t="s">
        <v>48</v>
      </c>
      <c r="B21" s="42" t="s">
        <v>129</v>
      </c>
      <c r="C21" s="39">
        <v>120000</v>
      </c>
      <c r="D21" s="40">
        <f t="shared" si="4"/>
        <v>120</v>
      </c>
      <c r="E21" s="34">
        <v>53376.2</v>
      </c>
      <c r="F21" s="9">
        <f t="shared" si="6"/>
        <v>53.376199999999997</v>
      </c>
      <c r="G21" s="9">
        <f t="shared" si="2"/>
        <v>44.480166666666662</v>
      </c>
      <c r="H21" s="9">
        <v>91</v>
      </c>
      <c r="I21" s="81">
        <f t="shared" si="3"/>
        <v>58.655164835164832</v>
      </c>
    </row>
    <row r="22" spans="1:9" x14ac:dyDescent="0.25">
      <c r="A22" s="33" t="s">
        <v>49</v>
      </c>
      <c r="B22" s="42" t="s">
        <v>130</v>
      </c>
      <c r="C22" s="39">
        <v>95300</v>
      </c>
      <c r="D22" s="40">
        <f t="shared" si="4"/>
        <v>95.3</v>
      </c>
      <c r="E22" s="34" t="s">
        <v>5</v>
      </c>
      <c r="F22" s="9">
        <v>0</v>
      </c>
      <c r="G22" s="9">
        <f t="shared" si="2"/>
        <v>0</v>
      </c>
      <c r="H22" s="9">
        <v>0</v>
      </c>
      <c r="I22" s="81" t="e">
        <f t="shared" si="3"/>
        <v>#DIV/0!</v>
      </c>
    </row>
    <row r="23" spans="1:9" x14ac:dyDescent="0.25">
      <c r="A23" s="33" t="s">
        <v>50</v>
      </c>
      <c r="B23" s="42" t="s">
        <v>131</v>
      </c>
      <c r="C23" s="39">
        <v>10647757.58</v>
      </c>
      <c r="D23" s="40">
        <v>10682.8</v>
      </c>
      <c r="E23" s="34">
        <v>691895.09</v>
      </c>
      <c r="F23" s="9">
        <v>1902.5</v>
      </c>
      <c r="G23" s="9">
        <f t="shared" si="2"/>
        <v>17.809001385404578</v>
      </c>
      <c r="H23" s="9">
        <v>770.2</v>
      </c>
      <c r="I23" s="81">
        <f t="shared" si="3"/>
        <v>247.01376265904958</v>
      </c>
    </row>
    <row r="24" spans="1:9" x14ac:dyDescent="0.25">
      <c r="A24" s="33" t="s">
        <v>51</v>
      </c>
      <c r="B24" s="42" t="s">
        <v>132</v>
      </c>
      <c r="C24" s="39">
        <v>2364500</v>
      </c>
      <c r="D24" s="40">
        <v>2873.3</v>
      </c>
      <c r="E24" s="34" t="s">
        <v>5</v>
      </c>
      <c r="F24" s="9">
        <v>238.9</v>
      </c>
      <c r="G24" s="9">
        <f t="shared" si="2"/>
        <v>8.3144816065151552</v>
      </c>
      <c r="H24" s="9">
        <v>47.1</v>
      </c>
      <c r="I24" s="81">
        <f t="shared" si="3"/>
        <v>507.21868365180461</v>
      </c>
    </row>
    <row r="25" spans="1:9" x14ac:dyDescent="0.25">
      <c r="A25" s="46" t="s">
        <v>52</v>
      </c>
      <c r="B25" s="47" t="s">
        <v>133</v>
      </c>
      <c r="C25" s="48">
        <v>3100500</v>
      </c>
      <c r="D25" s="49">
        <f>D26+D27</f>
        <v>3224.2</v>
      </c>
      <c r="E25" s="49">
        <f t="shared" ref="E25:F25" si="8">E26+E27</f>
        <v>456677.18</v>
      </c>
      <c r="F25" s="49">
        <f t="shared" si="8"/>
        <v>876.30000000000007</v>
      </c>
      <c r="G25" s="51">
        <f t="shared" si="2"/>
        <v>27.178835059859814</v>
      </c>
      <c r="H25" s="51">
        <f>H26+H27</f>
        <v>758.19999999999993</v>
      </c>
      <c r="I25" s="51">
        <f t="shared" si="3"/>
        <v>115.57636507517807</v>
      </c>
    </row>
    <row r="26" spans="1:9" x14ac:dyDescent="0.25">
      <c r="A26" s="33" t="s">
        <v>53</v>
      </c>
      <c r="B26" s="42" t="s">
        <v>134</v>
      </c>
      <c r="C26" s="39">
        <v>40000</v>
      </c>
      <c r="D26" s="40">
        <f t="shared" si="4"/>
        <v>40</v>
      </c>
      <c r="E26" s="34">
        <v>886.45</v>
      </c>
      <c r="F26" s="9">
        <v>8.1999999999999993</v>
      </c>
      <c r="G26" s="9">
        <f t="shared" si="2"/>
        <v>20.5</v>
      </c>
      <c r="H26" s="9">
        <v>10.9</v>
      </c>
      <c r="I26" s="81">
        <f t="shared" si="3"/>
        <v>75.229357798165125</v>
      </c>
    </row>
    <row r="27" spans="1:9" x14ac:dyDescent="0.25">
      <c r="A27" s="33" t="s">
        <v>54</v>
      </c>
      <c r="B27" s="42" t="s">
        <v>135</v>
      </c>
      <c r="C27" s="39">
        <v>3060500</v>
      </c>
      <c r="D27" s="40">
        <v>3184.2</v>
      </c>
      <c r="E27" s="34">
        <v>455790.73</v>
      </c>
      <c r="F27" s="9">
        <v>868.1</v>
      </c>
      <c r="G27" s="9">
        <f t="shared" si="2"/>
        <v>27.26273475284216</v>
      </c>
      <c r="H27" s="9">
        <v>747.3</v>
      </c>
      <c r="I27" s="81">
        <f t="shared" si="3"/>
        <v>116.1648601632544</v>
      </c>
    </row>
    <row r="28" spans="1:9" x14ac:dyDescent="0.25">
      <c r="A28" s="46" t="s">
        <v>55</v>
      </c>
      <c r="B28" s="47" t="s">
        <v>136</v>
      </c>
      <c r="C28" s="48">
        <v>142359705.37</v>
      </c>
      <c r="D28" s="49">
        <f>D29+D30+D31+D32+D33</f>
        <v>173410.5</v>
      </c>
      <c r="E28" s="49" t="e">
        <f t="shared" ref="E28:F28" si="9">E29+E30+E31+E32+E33</f>
        <v>#VALUE!</v>
      </c>
      <c r="F28" s="49">
        <f t="shared" si="9"/>
        <v>79119.100000000006</v>
      </c>
      <c r="G28" s="51">
        <f t="shared" si="2"/>
        <v>45.625322572739258</v>
      </c>
      <c r="H28" s="51">
        <f>H29+H30+H31+H32+H33</f>
        <v>71246.2</v>
      </c>
      <c r="I28" s="51">
        <f t="shared" si="3"/>
        <v>111.05027355844945</v>
      </c>
    </row>
    <row r="29" spans="1:9" x14ac:dyDescent="0.25">
      <c r="A29" s="33" t="s">
        <v>56</v>
      </c>
      <c r="B29" s="42" t="s">
        <v>137</v>
      </c>
      <c r="C29" s="39">
        <v>26989204.690000001</v>
      </c>
      <c r="D29" s="40">
        <v>50261.9</v>
      </c>
      <c r="E29" s="34">
        <v>4572958.1100000003</v>
      </c>
      <c r="F29" s="9">
        <v>11105.3</v>
      </c>
      <c r="G29" s="9">
        <f t="shared" si="2"/>
        <v>22.09486708620247</v>
      </c>
      <c r="H29" s="9">
        <v>12766.4</v>
      </c>
      <c r="I29" s="81">
        <f t="shared" si="3"/>
        <v>86.988501065296404</v>
      </c>
    </row>
    <row r="30" spans="1:9" x14ac:dyDescent="0.25">
      <c r="A30" s="33" t="s">
        <v>57</v>
      </c>
      <c r="B30" s="42" t="s">
        <v>138</v>
      </c>
      <c r="C30" s="39">
        <v>97791355.680000007</v>
      </c>
      <c r="D30" s="40">
        <v>102011.8</v>
      </c>
      <c r="E30" s="34">
        <v>24277048.5</v>
      </c>
      <c r="F30" s="9">
        <v>58553.5</v>
      </c>
      <c r="G30" s="9">
        <f t="shared" si="2"/>
        <v>57.398751909092873</v>
      </c>
      <c r="H30" s="9">
        <v>51373.2</v>
      </c>
      <c r="I30" s="81">
        <f t="shared" si="3"/>
        <v>113.97674273745847</v>
      </c>
    </row>
    <row r="31" spans="1:9" x14ac:dyDescent="0.25">
      <c r="A31" s="33" t="s">
        <v>58</v>
      </c>
      <c r="B31" s="42" t="s">
        <v>139</v>
      </c>
      <c r="C31" s="39">
        <v>13344500</v>
      </c>
      <c r="D31" s="40">
        <v>15540.4</v>
      </c>
      <c r="E31" s="34">
        <v>2718154.48</v>
      </c>
      <c r="F31" s="9">
        <v>6677.3</v>
      </c>
      <c r="G31" s="9">
        <f t="shared" si="2"/>
        <v>42.967362487452057</v>
      </c>
      <c r="H31" s="9">
        <v>4616.6000000000004</v>
      </c>
      <c r="I31" s="81">
        <f t="shared" si="3"/>
        <v>144.63674565697698</v>
      </c>
    </row>
    <row r="32" spans="1:9" x14ac:dyDescent="0.25">
      <c r="A32" s="33" t="s">
        <v>59</v>
      </c>
      <c r="B32" s="42" t="s">
        <v>140</v>
      </c>
      <c r="C32" s="39">
        <v>757900</v>
      </c>
      <c r="D32" s="40">
        <f t="shared" si="4"/>
        <v>757.9</v>
      </c>
      <c r="E32" s="34" t="s">
        <v>5</v>
      </c>
      <c r="F32" s="9">
        <v>251.4</v>
      </c>
      <c r="G32" s="9">
        <f t="shared" si="2"/>
        <v>33.170602981923736</v>
      </c>
      <c r="H32" s="9">
        <v>262.5</v>
      </c>
      <c r="I32" s="81">
        <f t="shared" si="3"/>
        <v>95.771428571428572</v>
      </c>
    </row>
    <row r="33" spans="1:9" x14ac:dyDescent="0.25">
      <c r="A33" s="33" t="s">
        <v>60</v>
      </c>
      <c r="B33" s="42" t="s">
        <v>141</v>
      </c>
      <c r="C33" s="39">
        <v>3476745</v>
      </c>
      <c r="D33" s="40">
        <v>4838.5</v>
      </c>
      <c r="E33" s="34">
        <v>1276154.18</v>
      </c>
      <c r="F33" s="9">
        <v>2531.6</v>
      </c>
      <c r="G33" s="9">
        <f t="shared" si="2"/>
        <v>52.322000620026863</v>
      </c>
      <c r="H33" s="9">
        <v>2227.5</v>
      </c>
      <c r="I33" s="81">
        <f t="shared" si="3"/>
        <v>113.65207631874298</v>
      </c>
    </row>
    <row r="34" spans="1:9" x14ac:dyDescent="0.25">
      <c r="A34" s="46" t="s">
        <v>61</v>
      </c>
      <c r="B34" s="47" t="s">
        <v>142</v>
      </c>
      <c r="C34" s="48">
        <v>30863226.18</v>
      </c>
      <c r="D34" s="49">
        <f>D35+D36</f>
        <v>37393.599999999999</v>
      </c>
      <c r="E34" s="49">
        <f t="shared" ref="E34:F34" si="10">E35+E36</f>
        <v>5242453.05</v>
      </c>
      <c r="F34" s="49">
        <f t="shared" si="10"/>
        <v>11505</v>
      </c>
      <c r="G34" s="51">
        <f t="shared" si="2"/>
        <v>30.767297077574774</v>
      </c>
      <c r="H34" s="51">
        <f>H35+H36</f>
        <v>9163.6</v>
      </c>
      <c r="I34" s="51">
        <f t="shared" si="3"/>
        <v>125.55109345672007</v>
      </c>
    </row>
    <row r="35" spans="1:9" x14ac:dyDescent="0.25">
      <c r="A35" s="33" t="s">
        <v>62</v>
      </c>
      <c r="B35" s="42" t="s">
        <v>143</v>
      </c>
      <c r="C35" s="39">
        <v>25340726.18</v>
      </c>
      <c r="D35" s="40">
        <v>31988.1</v>
      </c>
      <c r="E35" s="34">
        <v>3613737.79</v>
      </c>
      <c r="F35" s="9">
        <v>8424.5</v>
      </c>
      <c r="G35" s="9">
        <f t="shared" si="2"/>
        <v>26.336356332511151</v>
      </c>
      <c r="H35" s="9">
        <v>8004.8</v>
      </c>
      <c r="I35" s="81">
        <f t="shared" si="3"/>
        <v>105.24310413751749</v>
      </c>
    </row>
    <row r="36" spans="1:9" x14ac:dyDescent="0.25">
      <c r="A36" s="33" t="s">
        <v>63</v>
      </c>
      <c r="B36" s="42" t="s">
        <v>144</v>
      </c>
      <c r="C36" s="39">
        <v>5522500</v>
      </c>
      <c r="D36" s="40">
        <v>5405.5</v>
      </c>
      <c r="E36" s="34">
        <v>1628715.26</v>
      </c>
      <c r="F36" s="9">
        <v>3080.5</v>
      </c>
      <c r="G36" s="9">
        <f t="shared" si="2"/>
        <v>56.988252705577658</v>
      </c>
      <c r="H36" s="9">
        <v>1158.8</v>
      </c>
      <c r="I36" s="81">
        <f t="shared" si="3"/>
        <v>265.8353469105972</v>
      </c>
    </row>
    <row r="37" spans="1:9" x14ac:dyDescent="0.25">
      <c r="A37" s="46" t="s">
        <v>64</v>
      </c>
      <c r="B37" s="47" t="s">
        <v>145</v>
      </c>
      <c r="C37" s="48">
        <v>3264100</v>
      </c>
      <c r="D37" s="49">
        <f>D38+D39+D40+D41</f>
        <v>3264.1</v>
      </c>
      <c r="E37" s="49">
        <f t="shared" ref="E37:F37" si="11">E38+E39+E40+E41</f>
        <v>889320.58</v>
      </c>
      <c r="F37" s="49">
        <f t="shared" si="11"/>
        <v>1829.5</v>
      </c>
      <c r="G37" s="51">
        <f t="shared" si="2"/>
        <v>56.049140651328088</v>
      </c>
      <c r="H37" s="51">
        <f>H38+H39+H40+H41</f>
        <v>1870.9</v>
      </c>
      <c r="I37" s="51">
        <f t="shared" si="3"/>
        <v>97.787161259286975</v>
      </c>
    </row>
    <row r="38" spans="1:9" x14ac:dyDescent="0.25">
      <c r="A38" s="33" t="s">
        <v>65</v>
      </c>
      <c r="B38" s="42" t="s">
        <v>146</v>
      </c>
      <c r="C38" s="39">
        <v>1341600</v>
      </c>
      <c r="D38" s="40">
        <v>1341.6</v>
      </c>
      <c r="E38" s="34">
        <v>229313.22</v>
      </c>
      <c r="F38" s="9">
        <v>749.2</v>
      </c>
      <c r="G38" s="9">
        <f t="shared" si="2"/>
        <v>55.843768634466315</v>
      </c>
      <c r="H38" s="9">
        <v>661.4</v>
      </c>
      <c r="I38" s="81">
        <f t="shared" si="3"/>
        <v>113.27487148472937</v>
      </c>
    </row>
    <row r="39" spans="1:9" x14ac:dyDescent="0.25">
      <c r="A39" s="33" t="s">
        <v>66</v>
      </c>
      <c r="B39" s="42" t="s">
        <v>147</v>
      </c>
      <c r="C39" s="39">
        <v>1090500</v>
      </c>
      <c r="D39" s="40">
        <f t="shared" si="4"/>
        <v>1090.5</v>
      </c>
      <c r="E39" s="34">
        <v>399265</v>
      </c>
      <c r="F39" s="9">
        <v>618.29999999999995</v>
      </c>
      <c r="G39" s="9">
        <f t="shared" si="2"/>
        <v>56.698762035763409</v>
      </c>
      <c r="H39" s="9">
        <v>810.4</v>
      </c>
      <c r="I39" s="81">
        <f t="shared" si="3"/>
        <v>76.295656465942741</v>
      </c>
    </row>
    <row r="40" spans="1:9" x14ac:dyDescent="0.25">
      <c r="A40" s="33" t="s">
        <v>67</v>
      </c>
      <c r="B40" s="42" t="s">
        <v>148</v>
      </c>
      <c r="C40" s="39">
        <v>764000</v>
      </c>
      <c r="D40" s="40">
        <f t="shared" si="4"/>
        <v>764</v>
      </c>
      <c r="E40" s="34">
        <v>253742.36</v>
      </c>
      <c r="F40" s="9">
        <v>443.8</v>
      </c>
      <c r="G40" s="9">
        <f t="shared" si="2"/>
        <v>58.089005235602102</v>
      </c>
      <c r="H40" s="9">
        <v>347.7</v>
      </c>
      <c r="I40" s="81">
        <f t="shared" si="3"/>
        <v>127.638769053782</v>
      </c>
    </row>
    <row r="41" spans="1:9" x14ac:dyDescent="0.25">
      <c r="A41" s="33" t="s">
        <v>68</v>
      </c>
      <c r="B41" s="42" t="s">
        <v>149</v>
      </c>
      <c r="C41" s="39">
        <v>68000</v>
      </c>
      <c r="D41" s="40">
        <f t="shared" si="4"/>
        <v>68</v>
      </c>
      <c r="E41" s="34">
        <v>7000</v>
      </c>
      <c r="F41" s="9">
        <v>18.2</v>
      </c>
      <c r="G41" s="9">
        <f t="shared" si="2"/>
        <v>26.764705882352942</v>
      </c>
      <c r="H41" s="9">
        <v>51.4</v>
      </c>
      <c r="I41" s="81">
        <f t="shared" si="3"/>
        <v>35.408560311284049</v>
      </c>
    </row>
    <row r="42" spans="1:9" x14ac:dyDescent="0.25">
      <c r="A42" s="46" t="s">
        <v>69</v>
      </c>
      <c r="B42" s="47" t="s">
        <v>150</v>
      </c>
      <c r="C42" s="48">
        <v>44000</v>
      </c>
      <c r="D42" s="49">
        <f>D43</f>
        <v>44</v>
      </c>
      <c r="E42" s="50">
        <v>5711.61</v>
      </c>
      <c r="F42" s="51">
        <f>F43</f>
        <v>14.1</v>
      </c>
      <c r="G42" s="51">
        <f t="shared" si="2"/>
        <v>32.045454545454547</v>
      </c>
      <c r="H42" s="51">
        <f>H43</f>
        <v>0</v>
      </c>
      <c r="I42" s="51" t="e">
        <f t="shared" si="3"/>
        <v>#DIV/0!</v>
      </c>
    </row>
    <row r="43" spans="1:9" x14ac:dyDescent="0.25">
      <c r="A43" s="33" t="s">
        <v>70</v>
      </c>
      <c r="B43" s="42" t="s">
        <v>151</v>
      </c>
      <c r="C43" s="39">
        <v>44000</v>
      </c>
      <c r="D43" s="40">
        <f t="shared" si="4"/>
        <v>44</v>
      </c>
      <c r="E43" s="34">
        <v>5711.61</v>
      </c>
      <c r="F43" s="9">
        <v>14.1</v>
      </c>
      <c r="G43" s="9">
        <f t="shared" si="2"/>
        <v>32.045454545454547</v>
      </c>
      <c r="H43" s="9">
        <v>0</v>
      </c>
      <c r="I43" s="81" t="e">
        <f t="shared" si="3"/>
        <v>#DIV/0!</v>
      </c>
    </row>
    <row r="44" spans="1:9" x14ac:dyDescent="0.25">
      <c r="A44" s="46" t="s">
        <v>71</v>
      </c>
      <c r="B44" s="47" t="s">
        <v>152</v>
      </c>
      <c r="C44" s="48">
        <v>603800</v>
      </c>
      <c r="D44" s="49">
        <f>D45</f>
        <v>603.79999999999995</v>
      </c>
      <c r="E44" s="50">
        <v>20520.77</v>
      </c>
      <c r="F44" s="51">
        <f>F45</f>
        <v>125.1</v>
      </c>
      <c r="G44" s="51">
        <f t="shared" si="2"/>
        <v>20.718781053328918</v>
      </c>
      <c r="H44" s="51">
        <f>H45</f>
        <v>126</v>
      </c>
      <c r="I44" s="51">
        <f t="shared" si="3"/>
        <v>99.285714285714278</v>
      </c>
    </row>
    <row r="45" spans="1:9" x14ac:dyDescent="0.25">
      <c r="A45" s="33" t="s">
        <v>72</v>
      </c>
      <c r="B45" s="42" t="s">
        <v>153</v>
      </c>
      <c r="C45" s="39">
        <v>603800</v>
      </c>
      <c r="D45" s="40">
        <f t="shared" si="4"/>
        <v>603.79999999999995</v>
      </c>
      <c r="E45" s="34">
        <v>20520.77</v>
      </c>
      <c r="F45" s="9">
        <v>125.1</v>
      </c>
      <c r="G45" s="9">
        <f t="shared" si="2"/>
        <v>20.718781053328918</v>
      </c>
      <c r="H45" s="9">
        <v>126</v>
      </c>
      <c r="I45" s="81">
        <f t="shared" si="3"/>
        <v>99.285714285714278</v>
      </c>
    </row>
    <row r="46" spans="1:9" ht="30" x14ac:dyDescent="0.25">
      <c r="A46" s="46" t="s">
        <v>73</v>
      </c>
      <c r="B46" s="47" t="s">
        <v>154</v>
      </c>
      <c r="C46" s="48">
        <v>11849.32</v>
      </c>
      <c r="D46" s="49">
        <f t="shared" si="4"/>
        <v>11.849320000000001</v>
      </c>
      <c r="E46" s="50" t="s">
        <v>5</v>
      </c>
      <c r="F46" s="51">
        <v>0</v>
      </c>
      <c r="G46" s="51">
        <f t="shared" si="2"/>
        <v>0</v>
      </c>
      <c r="H46" s="51">
        <f>H47</f>
        <v>0</v>
      </c>
      <c r="I46" s="51" t="e">
        <f t="shared" si="3"/>
        <v>#DIV/0!</v>
      </c>
    </row>
    <row r="47" spans="1:9" ht="30.75" thickBot="1" x14ac:dyDescent="0.3">
      <c r="A47" s="33" t="s">
        <v>74</v>
      </c>
      <c r="B47" s="42" t="s">
        <v>155</v>
      </c>
      <c r="C47" s="39">
        <v>11849.32</v>
      </c>
      <c r="D47" s="40">
        <f t="shared" si="4"/>
        <v>11.849320000000001</v>
      </c>
      <c r="E47" s="34" t="s">
        <v>5</v>
      </c>
      <c r="F47" s="9">
        <v>0</v>
      </c>
      <c r="G47" s="9">
        <f t="shared" si="2"/>
        <v>0</v>
      </c>
      <c r="H47" s="9">
        <v>0</v>
      </c>
      <c r="I47" s="81" t="e">
        <f t="shared" si="3"/>
        <v>#DIV/0!</v>
      </c>
    </row>
    <row r="48" spans="1:9" ht="15.75" thickBot="1" x14ac:dyDescent="0.3">
      <c r="A48" s="96" t="s">
        <v>75</v>
      </c>
      <c r="B48" s="97" t="s">
        <v>4</v>
      </c>
      <c r="C48" s="98">
        <v>3982651.91</v>
      </c>
      <c r="D48" s="99">
        <v>3982.9</v>
      </c>
      <c r="E48" s="100">
        <v>1303787.1200000001</v>
      </c>
      <c r="F48" s="88">
        <v>1194.7</v>
      </c>
      <c r="G48" s="88">
        <f t="shared" si="2"/>
        <v>29.995731753245124</v>
      </c>
      <c r="H48" s="88">
        <v>-2057</v>
      </c>
      <c r="I48" s="88">
        <f t="shared" si="3"/>
        <v>-58.079727758872146</v>
      </c>
    </row>
    <row r="49" spans="1:5" ht="12.95" customHeight="1" x14ac:dyDescent="0.25">
      <c r="A49" s="2"/>
      <c r="B49" s="38"/>
      <c r="C49" s="38"/>
      <c r="D49" s="38"/>
      <c r="E49" s="7"/>
    </row>
    <row r="50" spans="1:5" hidden="1" x14ac:dyDescent="0.25">
      <c r="A50" s="3"/>
      <c r="B50" s="3"/>
      <c r="C50" s="6"/>
      <c r="D50" s="6"/>
      <c r="E50" s="6"/>
    </row>
  </sheetData>
  <mergeCells count="1">
    <mergeCell ref="A1:I1"/>
  </mergeCells>
  <pageMargins left="0.78749999999999998" right="0.59027779999999996" top="0.59027779999999996" bottom="0.39374999999999999" header="0" footer="0"/>
  <pageSetup paperSize="9" fitToWidth="2" fitToHeight="0" orientation="landscape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zoomScaleNormal="100" workbookViewId="0">
      <selection sqref="A1:I1"/>
    </sheetView>
  </sheetViews>
  <sheetFormatPr defaultRowHeight="15" x14ac:dyDescent="0.25"/>
  <cols>
    <col min="1" max="1" width="41.85546875" style="1" customWidth="1"/>
    <col min="2" max="2" width="19.42578125" style="1" customWidth="1"/>
    <col min="3" max="3" width="15.42578125" style="1" hidden="1" customWidth="1"/>
    <col min="4" max="4" width="11.42578125" style="1" customWidth="1"/>
    <col min="5" max="5" width="15.7109375" style="1" hidden="1" customWidth="1"/>
    <col min="6" max="6" width="11.140625" style="1" customWidth="1"/>
    <col min="7" max="7" width="10.140625" style="1" customWidth="1"/>
    <col min="8" max="8" width="8.5703125" style="1" customWidth="1"/>
    <col min="9" max="9" width="9.42578125" style="1" customWidth="1"/>
    <col min="10" max="16384" width="9.140625" style="1"/>
  </cols>
  <sheetData>
    <row r="1" spans="1:14" ht="15" customHeight="1" x14ac:dyDescent="0.25">
      <c r="A1" s="104" t="s">
        <v>166</v>
      </c>
      <c r="B1" s="104"/>
      <c r="C1" s="104"/>
      <c r="D1" s="104"/>
      <c r="E1" s="104"/>
      <c r="F1" s="104"/>
      <c r="G1" s="104"/>
      <c r="H1" s="104"/>
      <c r="I1" s="104"/>
    </row>
    <row r="2" spans="1:14" ht="14.1" customHeight="1" x14ac:dyDescent="0.25">
      <c r="A2" s="31"/>
      <c r="B2" s="27"/>
      <c r="C2" s="26"/>
      <c r="D2" s="26"/>
      <c r="E2" s="26"/>
      <c r="F2" s="22"/>
      <c r="G2" s="22"/>
      <c r="H2" s="22"/>
      <c r="I2" s="55" t="s">
        <v>160</v>
      </c>
    </row>
    <row r="3" spans="1:14" ht="45" customHeight="1" x14ac:dyDescent="0.25">
      <c r="A3" s="10" t="s">
        <v>0</v>
      </c>
      <c r="B3" s="36" t="s">
        <v>157</v>
      </c>
      <c r="C3" s="37" t="s">
        <v>1</v>
      </c>
      <c r="D3" s="37" t="s">
        <v>110</v>
      </c>
      <c r="E3" s="12" t="s">
        <v>2</v>
      </c>
      <c r="F3" s="12" t="s">
        <v>163</v>
      </c>
      <c r="G3" s="21" t="s">
        <v>112</v>
      </c>
      <c r="H3" s="21" t="s">
        <v>164</v>
      </c>
      <c r="I3" s="21" t="s">
        <v>113</v>
      </c>
    </row>
    <row r="4" spans="1:14" ht="38.25" customHeight="1" x14ac:dyDescent="0.25">
      <c r="A4" s="52" t="s">
        <v>76</v>
      </c>
      <c r="B4" s="63" t="s">
        <v>4</v>
      </c>
      <c r="C4" s="64">
        <v>-3982651.91</v>
      </c>
      <c r="D4" s="65">
        <f>C4/1000</f>
        <v>-3982.65191</v>
      </c>
      <c r="E4" s="77">
        <v>-1303787.1200000001</v>
      </c>
      <c r="F4" s="78">
        <f>F6+F11</f>
        <v>-1194.7</v>
      </c>
      <c r="G4" s="45">
        <f>F4/D4*100</f>
        <v>29.997600267305309</v>
      </c>
      <c r="H4" s="45">
        <f>H6+H11</f>
        <v>2057</v>
      </c>
      <c r="I4" s="45">
        <f>F4/H4*100</f>
        <v>-58.079727758872146</v>
      </c>
      <c r="N4" s="28"/>
    </row>
    <row r="5" spans="1:14" ht="12" customHeight="1" x14ac:dyDescent="0.25">
      <c r="A5" s="57" t="s">
        <v>77</v>
      </c>
      <c r="B5" s="75"/>
      <c r="C5" s="69"/>
      <c r="D5" s="80"/>
      <c r="E5" s="76"/>
      <c r="F5" s="71"/>
      <c r="G5" s="29"/>
      <c r="H5" s="29"/>
      <c r="I5" s="102"/>
      <c r="M5" s="28"/>
    </row>
    <row r="6" spans="1:14" ht="16.5" customHeight="1" x14ac:dyDescent="0.25">
      <c r="A6" s="58" t="s">
        <v>78</v>
      </c>
      <c r="B6" s="74" t="s">
        <v>4</v>
      </c>
      <c r="C6" s="48">
        <v>-5000000</v>
      </c>
      <c r="D6" s="73">
        <f t="shared" ref="D6:D12" si="0">C6/1000</f>
        <v>-5000</v>
      </c>
      <c r="E6" s="50" t="s">
        <v>5</v>
      </c>
      <c r="F6" s="56">
        <v>0</v>
      </c>
      <c r="G6" s="56">
        <f t="shared" ref="G6:G12" si="1">F6/D6*100</f>
        <v>0</v>
      </c>
      <c r="H6" s="56">
        <v>0</v>
      </c>
      <c r="I6" s="56" t="e">
        <f t="shared" ref="I6:I12" si="2">F6/H6*100</f>
        <v>#DIV/0!</v>
      </c>
    </row>
    <row r="7" spans="1:14" ht="12.95" customHeight="1" x14ac:dyDescent="0.25">
      <c r="A7" s="59" t="s">
        <v>79</v>
      </c>
      <c r="B7" s="75"/>
      <c r="C7" s="66"/>
      <c r="D7" s="72"/>
      <c r="E7" s="62"/>
      <c r="F7" s="29"/>
      <c r="G7" s="29"/>
      <c r="H7" s="29"/>
      <c r="I7" s="102"/>
      <c r="J7" s="28"/>
    </row>
    <row r="8" spans="1:14" ht="30.75" customHeight="1" x14ac:dyDescent="0.25">
      <c r="A8" s="60" t="s">
        <v>80</v>
      </c>
      <c r="B8" s="79" t="s">
        <v>158</v>
      </c>
      <c r="C8" s="39">
        <v>-5000000</v>
      </c>
      <c r="D8" s="70">
        <f t="shared" si="0"/>
        <v>-5000</v>
      </c>
      <c r="E8" s="34" t="s">
        <v>5</v>
      </c>
      <c r="F8" s="30">
        <v>0</v>
      </c>
      <c r="G8" s="30">
        <f t="shared" si="1"/>
        <v>0</v>
      </c>
      <c r="H8" s="30">
        <v>0</v>
      </c>
      <c r="I8" s="101" t="e">
        <f t="shared" si="2"/>
        <v>#DIV/0!</v>
      </c>
      <c r="J8" s="28"/>
      <c r="N8" s="28"/>
    </row>
    <row r="9" spans="1:14" ht="17.25" customHeight="1" x14ac:dyDescent="0.25">
      <c r="A9" s="61" t="s">
        <v>81</v>
      </c>
      <c r="B9" s="42" t="s">
        <v>4</v>
      </c>
      <c r="C9" s="39" t="s">
        <v>5</v>
      </c>
      <c r="D9" s="67"/>
      <c r="E9" s="34" t="s">
        <v>5</v>
      </c>
      <c r="F9" s="9"/>
      <c r="G9" s="9"/>
      <c r="H9" s="9"/>
      <c r="I9" s="81"/>
    </row>
    <row r="10" spans="1:14" ht="15" customHeight="1" x14ac:dyDescent="0.25">
      <c r="A10" s="59" t="s">
        <v>79</v>
      </c>
      <c r="B10" s="75"/>
      <c r="C10" s="66"/>
      <c r="D10" s="72"/>
      <c r="E10" s="62"/>
      <c r="F10" s="29"/>
      <c r="G10" s="29"/>
      <c r="H10" s="29"/>
      <c r="I10" s="102"/>
    </row>
    <row r="11" spans="1:14" ht="16.5" customHeight="1" x14ac:dyDescent="0.25">
      <c r="A11" s="58" t="s">
        <v>82</v>
      </c>
      <c r="B11" s="74" t="s">
        <v>4</v>
      </c>
      <c r="C11" s="48">
        <v>1017348.09</v>
      </c>
      <c r="D11" s="73">
        <f t="shared" si="0"/>
        <v>1017.34809</v>
      </c>
      <c r="E11" s="50">
        <v>-1303787.1200000001</v>
      </c>
      <c r="F11" s="56">
        <f>F12</f>
        <v>-1194.7</v>
      </c>
      <c r="G11" s="56">
        <f t="shared" si="1"/>
        <v>-117.43276580978296</v>
      </c>
      <c r="H11" s="56">
        <f>H12</f>
        <v>2057</v>
      </c>
      <c r="I11" s="56">
        <f t="shared" si="2"/>
        <v>-58.079727758872146</v>
      </c>
    </row>
    <row r="12" spans="1:14" ht="30.75" customHeight="1" thickBot="1" x14ac:dyDescent="0.3">
      <c r="A12" s="60" t="s">
        <v>83</v>
      </c>
      <c r="B12" s="68" t="s">
        <v>159</v>
      </c>
      <c r="C12" s="39">
        <v>1017348.09</v>
      </c>
      <c r="D12" s="67">
        <f t="shared" si="0"/>
        <v>1017.34809</v>
      </c>
      <c r="E12" s="34">
        <v>-1303787.1200000001</v>
      </c>
      <c r="F12" s="9">
        <v>-1194.7</v>
      </c>
      <c r="G12" s="9">
        <f t="shared" si="1"/>
        <v>-117.43276580978296</v>
      </c>
      <c r="H12" s="101">
        <v>2057</v>
      </c>
      <c r="I12" s="81">
        <f t="shared" si="2"/>
        <v>-58.079727758872146</v>
      </c>
    </row>
    <row r="13" spans="1:14" ht="12.95" customHeight="1" x14ac:dyDescent="0.25">
      <c r="A13" s="8"/>
      <c r="B13" s="38"/>
      <c r="C13" s="38"/>
      <c r="D13" s="38"/>
      <c r="E13" s="7"/>
    </row>
    <row r="14" spans="1:14" hidden="1" x14ac:dyDescent="0.25">
      <c r="A14" s="3"/>
      <c r="B14" s="3"/>
      <c r="C14" s="6"/>
      <c r="D14" s="6"/>
      <c r="E14" s="6"/>
    </row>
  </sheetData>
  <mergeCells count="1">
    <mergeCell ref="A1:I1"/>
  </mergeCells>
  <pageMargins left="0.78749999999999998" right="0.59027779999999996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E0FE22A-171B-4B00-B357-C2A73BB274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RODINANA\User</dc:creator>
  <cp:lastModifiedBy>user</cp:lastModifiedBy>
  <cp:lastPrinted>2018-07-11T11:11:52Z</cp:lastPrinted>
  <dcterms:created xsi:type="dcterms:W3CDTF">2018-04-11T06:26:47Z</dcterms:created>
  <dcterms:modified xsi:type="dcterms:W3CDTF">2018-07-11T11:12:31Z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C:\Users\User\AppData\Local\Кейсистемс\Свод-СМАРТ\ReportManager\0503317G_20160101.xlsx</vt:lpwstr>
  </property>
  <property fmtid="{D5CDD505-2E9C-101B-9397-08002B2CF9AE}" pid="3" name="Report Name">
    <vt:lpwstr>C__Users_User_AppData_Local_Кейсистемс_Свод-СМАРТ_ReportManager_0503317G_20160101.xlsx</vt:lpwstr>
  </property>
</Properties>
</file>